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895" windowHeight="10335" activeTab="0"/>
  </bookViews>
  <sheets>
    <sheet name="重大建设" sheetId="1" r:id="rId1"/>
    <sheet name="前期" sheetId="2" r:id="rId2"/>
    <sheet name="中央投资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<sst xmlns="http://schemas.openxmlformats.org/spreadsheetml/2006/main" count="212" uniqueCount="143">
  <si>
    <t>年度目标</t>
  </si>
  <si>
    <t>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</si>
  <si>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</si>
  <si>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</si>
  <si>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</si>
  <si>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</si>
  <si>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</si>
  <si>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</si>
  <si>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</si>
  <si>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</si>
  <si>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</si>
  <si>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单位：万元</t>
  </si>
  <si>
    <t>序号</t>
  </si>
  <si>
    <t>工程名称</t>
  </si>
  <si>
    <t>建设性质</t>
  </si>
  <si>
    <t>总投资</t>
  </si>
  <si>
    <r>
      <rPr>
        <sz val="10"/>
        <rFont val="Times New Roman"/>
        <family val="1"/>
      </rPr>
      <t>2020</t>
    </r>
    <r>
      <rPr>
        <sz val="10"/>
        <rFont val="宋体"/>
        <family val="0"/>
      </rPr>
      <t>年计划投资</t>
    </r>
  </si>
  <si>
    <t>完成投资</t>
  </si>
  <si>
    <t>投资完成率</t>
  </si>
  <si>
    <t>合计</t>
  </si>
  <si>
    <t>续建</t>
  </si>
  <si>
    <t>/</t>
  </si>
  <si>
    <t>丽水机场沙溪改道工程</t>
  </si>
  <si>
    <t>小计</t>
  </si>
  <si>
    <t>龙泉</t>
  </si>
  <si>
    <t>龙泉市梅溪河流综合治理工程</t>
  </si>
  <si>
    <t>龙泉市八都溪河流综合治理工程</t>
  </si>
  <si>
    <t>龙泉市瑞垟引水工程（一期）</t>
  </si>
  <si>
    <t>龙泉市岩樟溪流域综合治理工程</t>
  </si>
  <si>
    <t>青田</t>
  </si>
  <si>
    <t>青田水利枢纽</t>
  </si>
  <si>
    <t>青田小溪水利枢纽</t>
  </si>
  <si>
    <t>新建</t>
  </si>
  <si>
    <t>青田县四都港汤垟至仁庄段综合治理工程（三期）</t>
  </si>
  <si>
    <t>青田县四都港山口段片综合治理工程（二期）</t>
  </si>
  <si>
    <t>云和</t>
  </si>
  <si>
    <t>龙泉溪治理二期</t>
  </si>
  <si>
    <t>云和县浮云溪流域综合治理工程（河道治理）</t>
  </si>
  <si>
    <t>云和县浮云溪流域综合治理工程(紧水滩引水)</t>
  </si>
  <si>
    <t>庆元</t>
  </si>
  <si>
    <r>
      <rPr>
        <sz val="10"/>
        <rFont val="宋体"/>
        <family val="0"/>
      </rPr>
      <t>庆元县</t>
    </r>
    <r>
      <rPr>
        <sz val="10"/>
        <rFont val="宋体"/>
        <family val="0"/>
      </rPr>
      <t>2020</t>
    </r>
    <r>
      <rPr>
        <sz val="10"/>
        <rFont val="宋体"/>
        <family val="0"/>
      </rPr>
      <t>年度松源溪流域综合治理工程</t>
    </r>
  </si>
  <si>
    <t>缙云</t>
  </si>
  <si>
    <t>缙云县好溪流域综合治理工程</t>
  </si>
  <si>
    <t>遂昌</t>
  </si>
  <si>
    <t>松阳</t>
  </si>
  <si>
    <t>松阳县松阴溪干流河流综合治理</t>
  </si>
  <si>
    <t>景宁</t>
  </si>
  <si>
    <t>金村水库及供水工程</t>
  </si>
  <si>
    <t>景宁县小溪流域综合治理工程（一期）</t>
  </si>
  <si>
    <t>起止年限</t>
  </si>
  <si>
    <t>目前进展</t>
  </si>
  <si>
    <t>责任单位</t>
  </si>
  <si>
    <t>莲湖水库</t>
  </si>
  <si>
    <t>2025-2030</t>
  </si>
  <si>
    <t>开展项建书编制</t>
  </si>
  <si>
    <t>丽水市水利局</t>
  </si>
  <si>
    <t>莲都区碧湖平原水系综合整治工程</t>
  </si>
  <si>
    <t>2022-2025</t>
  </si>
  <si>
    <t>完成研究方案</t>
  </si>
  <si>
    <t>实施方案在编</t>
  </si>
  <si>
    <t>莲都区水利局</t>
  </si>
  <si>
    <t>莲都区雅一水库扩容工程</t>
  </si>
  <si>
    <t>2023-2026</t>
  </si>
  <si>
    <t>暂缓实施</t>
  </si>
  <si>
    <t>龙泉市竹垟一级水库及供水工程</t>
  </si>
  <si>
    <t>2021-2023</t>
  </si>
  <si>
    <t>力争完成项目建议书批复</t>
  </si>
  <si>
    <t>龙泉市水利局</t>
  </si>
  <si>
    <t>青田县八源水库</t>
  </si>
  <si>
    <t>2022-2028</t>
  </si>
  <si>
    <t>完成项建初稿、审查和有关专项审批</t>
  </si>
  <si>
    <t>开展专题研究</t>
  </si>
  <si>
    <t>青田县水利局</t>
  </si>
  <si>
    <t>缙云县新建溪流域综合治理工程</t>
  </si>
  <si>
    <t>2021-2025</t>
  </si>
  <si>
    <t>完成可研报告报批稿，争取批复</t>
  </si>
  <si>
    <t>可研已审待批</t>
  </si>
  <si>
    <t>缙云县水利局</t>
  </si>
  <si>
    <t>成屏水库能力提升及南北溪水系连通工程</t>
  </si>
  <si>
    <t>2026-2030</t>
  </si>
  <si>
    <t>开展项目建议书阶段工作，形成项建中间汇报成果</t>
  </si>
  <si>
    <t>前期谋划阶段，完成方案初稿</t>
  </si>
  <si>
    <t>遂昌县水利局</t>
  </si>
  <si>
    <t>2021-2027</t>
  </si>
  <si>
    <t>一期工程初设编制完成</t>
  </si>
  <si>
    <t>初设在编</t>
  </si>
  <si>
    <t>松阳县水利局</t>
  </si>
  <si>
    <t>景宁县沙湾水库工程</t>
  </si>
  <si>
    <t>完成课题研究初稿</t>
  </si>
  <si>
    <t>景宁县水利局</t>
  </si>
  <si>
    <t>制表：规划计划处</t>
  </si>
  <si>
    <t>项目名称</t>
  </si>
  <si>
    <t>计划总投资</t>
  </si>
  <si>
    <t>中央投资</t>
  </si>
  <si>
    <t>地方投资</t>
  </si>
  <si>
    <t>完成总投资</t>
  </si>
  <si>
    <t>完成中央投资</t>
  </si>
  <si>
    <t>完成地方配套</t>
  </si>
  <si>
    <t>总完成率</t>
  </si>
  <si>
    <t>中央完成率</t>
  </si>
  <si>
    <t>莲都区2020年山洪灾害防治项目</t>
  </si>
  <si>
    <t>2020年莲都区农业水价综合改革</t>
  </si>
  <si>
    <t>2020年青田县四都港汤垟至仁庄段综合治理工程</t>
  </si>
  <si>
    <t>青田县农业水价综合改革</t>
  </si>
  <si>
    <t>2020年缙云县浣溪小流域（浣溪、东山、五里碑三条小流域）水土流失综合治理项目</t>
  </si>
  <si>
    <t>2020年最严格水资源管理制度考核</t>
  </si>
  <si>
    <t>2020年农业水价综合改革</t>
  </si>
  <si>
    <t>遂昌县2020年中小流域综合治理项目</t>
  </si>
  <si>
    <t>遂昌县2020年水资源节约与保护项目</t>
  </si>
  <si>
    <t>2020年松阳县中小流域治理</t>
  </si>
  <si>
    <t>松阳县山洪灾害群测群防整体提升项目</t>
  </si>
  <si>
    <t>2020年松阳县节水型社会宣传教育基地创建工程</t>
  </si>
  <si>
    <t>2020年云和县农业水价综合改革</t>
  </si>
  <si>
    <t>2020年庆元县松源溪流域综合治理工程</t>
  </si>
  <si>
    <t>2020最严格水资源管理制度考核</t>
  </si>
  <si>
    <t>2020庆元县农业水价综合改革</t>
  </si>
  <si>
    <t>景宁县英川溪、标溪、毛垟溪综合治理工程</t>
  </si>
  <si>
    <t>景宁县水系连通及农村水系综合整治试点县</t>
  </si>
  <si>
    <t>龙泉市2020年中小河流治理项目</t>
  </si>
  <si>
    <t>2020年龙泉市农业水价综合改革项目</t>
  </si>
  <si>
    <t>县市区</t>
  </si>
  <si>
    <t>计划下达情况</t>
  </si>
  <si>
    <t>计划完成情况</t>
  </si>
  <si>
    <t>其中中央</t>
  </si>
  <si>
    <t>平均</t>
  </si>
  <si>
    <t>丽水市滩坑引水工程</t>
  </si>
  <si>
    <t>瓯江治理二期工程</t>
  </si>
  <si>
    <t>兰溪桥水库扩建工程</t>
  </si>
  <si>
    <t>缙云县潜明水库引水工程</t>
  </si>
  <si>
    <t>清水源水库工程</t>
  </si>
  <si>
    <t>松阳县黄南水库工程</t>
  </si>
  <si>
    <t>大溪治理提升改造工程</t>
  </si>
  <si>
    <t>完成可研批复，并完成初设编制</t>
  </si>
  <si>
    <t>松阳县联库联网工程（一期）</t>
  </si>
  <si>
    <t>正在开展生态环境和旅游开发相关课题研究</t>
  </si>
  <si>
    <t>青田县</t>
  </si>
  <si>
    <r>
      <t>2</t>
    </r>
    <r>
      <rPr>
        <sz val="10"/>
        <color indexed="8"/>
        <rFont val="宋体"/>
        <family val="0"/>
      </rPr>
      <t>019年</t>
    </r>
    <r>
      <rPr>
        <sz val="10"/>
        <color indexed="8"/>
        <rFont val="宋体"/>
        <family val="0"/>
      </rPr>
      <t>青田县小溪流域综合治理工程</t>
    </r>
  </si>
  <si>
    <t>丽水市2020年重大水利建设项目投资及形象进度表（10月）</t>
  </si>
  <si>
    <t>丽水市2020年重大水利项目前期工作进度表</t>
  </si>
  <si>
    <t>丽水市2020年中央投资项目完成进度表（10月）</t>
  </si>
  <si>
    <t>红黄牌警示</t>
  </si>
  <si>
    <t>备注：黄牌表示项目进度滞后，红牌表示项目进度严重滞后</t>
  </si>
  <si>
    <t>备注：黄牌表示项目进度滞后，红牌表示项目进度严重滞后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</si>
</sst>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%"/>
    <numFmt numFmtId="179" formatCode="0.00_ "/>
    <numFmt numFmtId="180" formatCode="0;[Red]0"/>
    <numFmt numFmtId="181" formatCode="0.0000_ "/>
    <numFmt numFmtId="182" formatCode="0.0_ "/>
    <numFmt numFmtId="183" formatCode="#,##0.00_);[Red]\(#,##0.00\)"/>
    <numFmt numFmtId="184" formatCode="0.0_);[Red]\(0.0\)"/>
    <numFmt numFmtId="185" formatCode="#,##0_);[Red]\(#,##0\)"/>
    <numFmt numFmtId="186" formatCode="#,##0.0_);[Red]\(#,##0.0\)"/>
  </numFmts>
  <fonts count="7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49" fontId="2" fillId="0" borderId="0" xfId="58" applyNumberFormat="1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 shrinkToFit="1"/>
    </xf>
    <xf numFmtId="49" fontId="67" fillId="0" borderId="10" xfId="0" applyNumberFormat="1" applyFont="1" applyFill="1" applyBorder="1" applyAlignment="1">
      <alignment horizontal="left" vertical="center" wrapText="1" shrinkToFit="1"/>
    </xf>
    <xf numFmtId="0" fontId="67" fillId="0" borderId="12" xfId="0" applyFont="1" applyFill="1" applyBorder="1" applyAlignment="1">
      <alignment horizontal="left" vertical="center" wrapText="1" shrinkToFit="1"/>
    </xf>
    <xf numFmtId="176" fontId="68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 shrinkToFit="1"/>
    </xf>
    <xf numFmtId="49" fontId="7" fillId="0" borderId="12" xfId="0" applyNumberFormat="1" applyFont="1" applyFill="1" applyBorder="1" applyAlignment="1">
      <alignment horizontal="left" vertical="center" wrapText="1" shrinkToFit="1"/>
    </xf>
    <xf numFmtId="176" fontId="69" fillId="0" borderId="13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 shrinkToFit="1"/>
    </xf>
    <xf numFmtId="49" fontId="71" fillId="0" borderId="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Border="1" applyAlignment="1">
      <alignment horizontal="left" vertical="center" wrapText="1" shrinkToFit="1"/>
    </xf>
    <xf numFmtId="0" fontId="72" fillId="0" borderId="0" xfId="0" applyFont="1" applyFill="1" applyBorder="1" applyAlignment="1">
      <alignment horizontal="left" vertical="center" wrapText="1" shrinkToFit="1"/>
    </xf>
    <xf numFmtId="176" fontId="68" fillId="0" borderId="0" xfId="0" applyNumberFormat="1" applyFont="1" applyFill="1" applyBorder="1" applyAlignment="1">
      <alignment horizontal="center" vertical="center"/>
    </xf>
    <xf numFmtId="0" fontId="2" fillId="0" borderId="14" xfId="58" applyFont="1" applyFill="1" applyBorder="1" applyAlignment="1">
      <alignment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Fill="1" applyBorder="1" applyAlignment="1">
      <alignment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5" fillId="0" borderId="15" xfId="58" applyFont="1" applyFill="1" applyBorder="1" applyAlignment="1">
      <alignment vertical="center" wrapText="1"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177" fontId="5" fillId="0" borderId="13" xfId="58" applyNumberFormat="1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177" fontId="2" fillId="0" borderId="13" xfId="58" applyNumberFormat="1" applyFont="1" applyFill="1" applyBorder="1" applyAlignment="1">
      <alignment horizontal="center" vertical="center" wrapText="1"/>
      <protection/>
    </xf>
    <xf numFmtId="49" fontId="66" fillId="0" borderId="17" xfId="0" applyNumberFormat="1" applyFont="1" applyFill="1" applyBorder="1" applyAlignment="1">
      <alignment horizontal="center" vertical="center" wrapText="1" shrinkToFit="1"/>
    </xf>
    <xf numFmtId="0" fontId="59" fillId="0" borderId="0" xfId="0" applyNumberFormat="1" applyFont="1" applyAlignment="1">
      <alignment horizontal="center" vertical="center" wrapText="1"/>
    </xf>
    <xf numFmtId="9" fontId="68" fillId="0" borderId="13" xfId="41" applyFont="1" applyFill="1" applyBorder="1" applyAlignment="1">
      <alignment horizontal="center" vertical="center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0" xfId="0" applyNumberFormat="1" applyFont="1" applyAlignment="1">
      <alignment vertical="center" wrapText="1"/>
    </xf>
    <xf numFmtId="9" fontId="69" fillId="0" borderId="13" xfId="41" applyFont="1" applyFill="1" applyBorder="1" applyAlignment="1">
      <alignment horizontal="center" vertical="center"/>
    </xf>
    <xf numFmtId="0" fontId="59" fillId="0" borderId="13" xfId="0" applyNumberFormat="1" applyFont="1" applyBorder="1" applyAlignment="1">
      <alignment horizontal="center" vertical="center" wrapText="1"/>
    </xf>
    <xf numFmtId="0" fontId="59" fillId="0" borderId="0" xfId="0" applyNumberFormat="1" applyFont="1" applyAlignment="1">
      <alignment vertical="center" wrapText="1"/>
    </xf>
    <xf numFmtId="0" fontId="59" fillId="0" borderId="0" xfId="0" applyNumberFormat="1" applyFont="1" applyAlignment="1">
      <alignment vertical="center" wrapText="1"/>
    </xf>
    <xf numFmtId="0" fontId="73" fillId="0" borderId="13" xfId="0" applyNumberFormat="1" applyFont="1" applyBorder="1" applyAlignment="1">
      <alignment horizontal="center" vertical="center" wrapText="1"/>
    </xf>
    <xf numFmtId="0" fontId="61" fillId="0" borderId="0" xfId="0" applyNumberFormat="1" applyFont="1" applyAlignment="1">
      <alignment vertical="center" wrapText="1"/>
    </xf>
    <xf numFmtId="9" fontId="69" fillId="0" borderId="13" xfId="41" applyNumberFormat="1" applyFont="1" applyFill="1" applyBorder="1" applyAlignment="1">
      <alignment horizontal="center" vertical="center"/>
    </xf>
    <xf numFmtId="0" fontId="73" fillId="0" borderId="0" xfId="0" applyNumberFormat="1" applyFont="1" applyAlignment="1">
      <alignment vertical="center" wrapText="1"/>
    </xf>
    <xf numFmtId="0" fontId="73" fillId="0" borderId="0" xfId="0" applyNumberFormat="1" applyFont="1" applyAlignment="1">
      <alignment vertical="center" wrapText="1"/>
    </xf>
    <xf numFmtId="0" fontId="59" fillId="0" borderId="0" xfId="0" applyNumberFormat="1" applyFont="1" applyFill="1" applyBorder="1" applyAlignment="1">
      <alignment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9" fontId="69" fillId="0" borderId="0" xfId="4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vertical="center" wrapText="1"/>
    </xf>
    <xf numFmtId="9" fontId="68" fillId="0" borderId="0" xfId="4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vertical="center" wrapText="1"/>
    </xf>
    <xf numFmtId="0" fontId="5" fillId="0" borderId="16" xfId="58" applyFont="1" applyFill="1" applyBorder="1" applyAlignment="1">
      <alignment horizontal="center" vertical="center" wrapText="1"/>
      <protection/>
    </xf>
    <xf numFmtId="49" fontId="5" fillId="0" borderId="15" xfId="58" applyNumberFormat="1" applyFont="1" applyFill="1" applyBorder="1" applyAlignment="1" applyProtection="1">
      <alignment horizontal="center" vertical="center" wrapText="1"/>
      <protection/>
    </xf>
    <xf numFmtId="177" fontId="5" fillId="0" borderId="13" xfId="58" applyNumberFormat="1" applyFont="1" applyFill="1" applyBorder="1" applyAlignment="1" applyProtection="1">
      <alignment horizontal="center" vertical="center" wrapText="1"/>
      <protection/>
    </xf>
    <xf numFmtId="49" fontId="6" fillId="0" borderId="14" xfId="58" applyNumberFormat="1" applyFont="1" applyFill="1" applyBorder="1" applyAlignment="1" applyProtection="1">
      <alignment horizontal="center" vertical="center" wrapText="1"/>
      <protection/>
    </xf>
    <xf numFmtId="177" fontId="2" fillId="0" borderId="13" xfId="58" applyNumberFormat="1" applyFont="1" applyFill="1" applyBorder="1" applyAlignment="1" applyProtection="1">
      <alignment horizontal="center" vertical="center" wrapText="1"/>
      <protection/>
    </xf>
    <xf numFmtId="49" fontId="6" fillId="0" borderId="16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3" xfId="38" applyFont="1" applyFill="1" applyBorder="1" applyAlignment="1">
      <alignment horizontal="center" vertical="center" wrapText="1"/>
      <protection/>
    </xf>
    <xf numFmtId="0" fontId="2" fillId="0" borderId="15" xfId="3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38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0" xfId="39" applyFont="1" applyFill="1" applyBorder="1" applyAlignment="1">
      <alignment wrapText="1"/>
      <protection/>
    </xf>
    <xf numFmtId="0" fontId="7" fillId="0" borderId="13" xfId="38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4" fillId="0" borderId="18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176" fontId="14" fillId="0" borderId="16" xfId="0" applyNumberFormat="1" applyFont="1" applyFill="1" applyBorder="1" applyAlignment="1">
      <alignment horizontal="center" vertical="center" wrapText="1"/>
    </xf>
    <xf numFmtId="178" fontId="75" fillId="0" borderId="16" xfId="41" applyNumberFormat="1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left" vertical="center" wrapText="1"/>
    </xf>
    <xf numFmtId="9" fontId="59" fillId="0" borderId="13" xfId="41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center" vertical="center" wrapText="1"/>
    </xf>
    <xf numFmtId="9" fontId="60" fillId="0" borderId="13" xfId="41" applyFont="1" applyBorder="1" applyAlignment="1">
      <alignment horizontal="center" vertical="center" wrapText="1"/>
    </xf>
    <xf numFmtId="0" fontId="59" fillId="0" borderId="13" xfId="40" applyFont="1" applyFill="1" applyBorder="1" applyAlignment="1">
      <alignment horizontal="center" vertical="center" wrapText="1"/>
      <protection/>
    </xf>
    <xf numFmtId="0" fontId="59" fillId="0" borderId="13" xfId="40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left" vertical="center" wrapText="1"/>
    </xf>
    <xf numFmtId="179" fontId="59" fillId="0" borderId="13" xfId="54" applyNumberFormat="1" applyFont="1" applyFill="1" applyBorder="1" applyAlignment="1">
      <alignment horizontal="left" vertical="center" wrapText="1"/>
      <protection/>
    </xf>
    <xf numFmtId="179" fontId="59" fillId="0" borderId="13" xfId="54" applyNumberFormat="1" applyFont="1" applyFill="1" applyBorder="1" applyAlignment="1">
      <alignment horizontal="center" vertical="center" wrapText="1"/>
      <protection/>
    </xf>
    <xf numFmtId="176" fontId="59" fillId="0" borderId="13" xfId="54" applyNumberFormat="1" applyFont="1" applyFill="1" applyBorder="1" applyAlignment="1">
      <alignment horizontal="center" vertical="center" wrapText="1"/>
      <protection/>
    </xf>
    <xf numFmtId="176" fontId="59" fillId="0" borderId="13" xfId="49" applyNumberFormat="1" applyFont="1" applyFill="1" applyBorder="1" applyAlignment="1">
      <alignment horizontal="center" vertical="center" wrapText="1"/>
      <protection/>
    </xf>
    <xf numFmtId="0" fontId="2" fillId="0" borderId="13" xfId="49" applyFont="1" applyFill="1" applyBorder="1" applyAlignment="1">
      <alignment horizontal="center" vertical="center" wrapText="1"/>
      <protection/>
    </xf>
    <xf numFmtId="0" fontId="59" fillId="0" borderId="13" xfId="56" applyFont="1" applyFill="1" applyBorder="1" applyAlignment="1">
      <alignment horizontal="left" vertical="center" wrapText="1"/>
      <protection/>
    </xf>
    <xf numFmtId="176" fontId="59" fillId="0" borderId="13" xfId="56" applyNumberFormat="1" applyFont="1" applyFill="1" applyBorder="1" applyAlignment="1">
      <alignment horizontal="center" vertical="center" wrapText="1"/>
      <protection/>
    </xf>
    <xf numFmtId="177" fontId="59" fillId="0" borderId="13" xfId="0" applyNumberFormat="1" applyFont="1" applyFill="1" applyBorder="1" applyAlignment="1">
      <alignment horizontal="left" vertical="center" wrapText="1"/>
    </xf>
    <xf numFmtId="177" fontId="59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9" fillId="0" borderId="13" xfId="53" applyFont="1" applyFill="1" applyBorder="1" applyAlignment="1">
      <alignment horizontal="left" vertical="center" wrapText="1"/>
      <protection/>
    </xf>
    <xf numFmtId="180" fontId="59" fillId="0" borderId="13" xfId="53" applyNumberFormat="1" applyFont="1" applyFill="1" applyBorder="1" applyAlignment="1">
      <alignment horizontal="center" vertical="center"/>
      <protection/>
    </xf>
    <xf numFmtId="0" fontId="59" fillId="0" borderId="13" xfId="0" applyNumberFormat="1" applyFont="1" applyFill="1" applyBorder="1" applyAlignment="1">
      <alignment horizontal="center" vertical="center" wrapText="1"/>
    </xf>
    <xf numFmtId="0" fontId="2" fillId="0" borderId="15" xfId="38" applyFont="1" applyFill="1" applyBorder="1" applyAlignment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9" fontId="59" fillId="0" borderId="13" xfId="41" applyFont="1" applyFill="1" applyBorder="1" applyAlignment="1">
      <alignment horizontal="center" vertical="center" wrapText="1"/>
    </xf>
    <xf numFmtId="9" fontId="60" fillId="0" borderId="13" xfId="41" applyFont="1" applyFill="1" applyBorder="1" applyAlignment="1">
      <alignment horizontal="center" vertical="center" wrapText="1"/>
    </xf>
    <xf numFmtId="0" fontId="59" fillId="0" borderId="14" xfId="0" applyNumberFormat="1" applyFont="1" applyBorder="1" applyAlignment="1">
      <alignment horizontal="center" vertical="center" wrapText="1"/>
    </xf>
    <xf numFmtId="0" fontId="59" fillId="33" borderId="13" xfId="0" applyNumberFormat="1" applyFont="1" applyFill="1" applyBorder="1" applyAlignment="1">
      <alignment horizontal="center" vertical="center" wrapText="1"/>
    </xf>
    <xf numFmtId="0" fontId="59" fillId="34" borderId="13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2" fillId="0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vertical="center" wrapText="1"/>
    </xf>
    <xf numFmtId="0" fontId="76" fillId="33" borderId="13" xfId="0" applyFont="1" applyFill="1" applyBorder="1" applyAlignment="1">
      <alignment vertical="center" wrapText="1"/>
    </xf>
    <xf numFmtId="0" fontId="76" fillId="34" borderId="13" xfId="0" applyFont="1" applyFill="1" applyBorder="1" applyAlignment="1">
      <alignment vertical="center" wrapText="1"/>
    </xf>
    <xf numFmtId="0" fontId="59" fillId="33" borderId="13" xfId="0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left" vertical="center" wrapText="1" shrinkToFit="1"/>
    </xf>
    <xf numFmtId="176" fontId="69" fillId="0" borderId="14" xfId="0" applyNumberFormat="1" applyFont="1" applyFill="1" applyBorder="1" applyAlignment="1">
      <alignment horizontal="center" vertical="center"/>
    </xf>
    <xf numFmtId="9" fontId="69" fillId="0" borderId="14" xfId="41" applyFont="1" applyFill="1" applyBorder="1" applyAlignment="1">
      <alignment horizontal="center" vertical="center"/>
    </xf>
    <xf numFmtId="49" fontId="71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 wrapText="1" shrinkToFit="1"/>
    </xf>
    <xf numFmtId="0" fontId="2" fillId="0" borderId="20" xfId="0" applyNumberFormat="1" applyFont="1" applyFill="1" applyBorder="1" applyAlignment="1">
      <alignment horizontal="center" vertical="center" wrapText="1"/>
    </xf>
    <xf numFmtId="0" fontId="59" fillId="0" borderId="18" xfId="0" applyNumberFormat="1" applyFont="1" applyFill="1" applyBorder="1" applyAlignment="1">
      <alignment horizontal="center" vertical="center" wrapText="1"/>
    </xf>
    <xf numFmtId="0" fontId="59" fillId="0" borderId="21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58" applyFont="1" applyFill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49" fontId="2" fillId="0" borderId="23" xfId="58" applyNumberFormat="1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9" xfId="58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7" fillId="0" borderId="24" xfId="0" applyNumberFormat="1" applyFont="1" applyFill="1" applyBorder="1" applyAlignment="1">
      <alignment horizontal="center" vertical="center" wrapText="1" shrinkToFit="1"/>
    </xf>
    <xf numFmtId="49" fontId="7" fillId="0" borderId="25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2" fillId="0" borderId="14" xfId="58" applyFont="1" applyFill="1" applyBorder="1" applyAlignment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26" xfId="0" applyFont="1" applyFill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 horizontal="left" vertical="center" wrapText="1" shrinkToFit="1"/>
    </xf>
  </cellXfs>
  <cellStyles count="69">
    <cellStyle name="Normal" xfId="0"/>
    <cellStyle name="_2010年市重点项目计划（分县初稿）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0" xfId="35"/>
    <cellStyle name="RowLevel_0" xfId="36"/>
    <cellStyle name="s]&#13;&#10;load=&#13;&#10;run=&#13;&#10;NullPort=None&#13;&#10;device=HP LaserJet 4 Plus,HPPCL5MS,LPT1:&#13;&#10;&#13;&#10;[Desktop]&#13;&#10;Wallpaper=(无)&#13;&#10;TileWallpaper=0&#13;" xfId="37"/>
    <cellStyle name="s]_x000d_&#10;load=_x000d_&#10;run=_x000d_&#10;NullPort=None_x000d_&#10;device=HP LaserJet 4 Plus,HPPCL5MS,LPT1:_x000d_&#10;_x000d_&#10;[Desktop]_x000d_&#10;Wallpaper=(无)_x000d_&#10;TileWallpaper=0_x000d_" xfId="38"/>
    <cellStyle name="s]_x000d_&#10;load=_x000d_&#10;run=_x000d_&#10;NullPort=None_x000d_&#10;device=HP LaserJet 4 Plus,HPPCL5MS,LPT1:_x000d_&#10;_x000d_&#10;[Desktop]_x000d_&#10;Wallpaper=(无)_x000d_&#10;TileWallpaper=0_x000d_ 14" xfId="39"/>
    <cellStyle name="s]_x000d__x000a_load=_x000d__x000a_run=_x000d__x000a_NullPort=None_x000d__x000a_device=HP LaserJet 4 Plus,HPPCL5MS,LPT1:_x000d__x000a__x000d__x000a_[Desktop]_x000d__x000a_Wallpaper=(无)_x000d__x000a_TileWallpaper=0_x000d_" xfId="40"/>
    <cellStyle name="Percent" xfId="41"/>
    <cellStyle name="百分比 2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10" xfId="49"/>
    <cellStyle name="常规 10 2" xfId="50"/>
    <cellStyle name="常规 100" xfId="51"/>
    <cellStyle name="常规 2" xfId="52"/>
    <cellStyle name="常规 3_附件2、遂昌县2019年度水利项目实施计划遂昌政府网公示" xfId="53"/>
    <cellStyle name="常规 31" xfId="54"/>
    <cellStyle name="常规 31 2" xfId="55"/>
    <cellStyle name="常规 32 2" xfId="56"/>
    <cellStyle name="常规 32 2 2" xfId="57"/>
    <cellStyle name="常规_中央投资联系表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B1">
      <selection activeCell="B3" sqref="B3:I38"/>
    </sheetView>
  </sheetViews>
  <sheetFormatPr defaultColWidth="9.00390625" defaultRowHeight="14.25"/>
  <cols>
    <col min="1" max="1" width="3.875" style="0" customWidth="1"/>
    <col min="2" max="2" width="5.50390625" style="0" customWidth="1"/>
    <col min="3" max="3" width="36.375" style="0" customWidth="1"/>
    <col min="4" max="4" width="7.125" style="0" customWidth="1"/>
    <col min="5" max="5" width="10.375" style="0" bestFit="1" customWidth="1"/>
    <col min="9" max="9" width="9.00390625" style="148" customWidth="1"/>
  </cols>
  <sheetData>
    <row r="1" spans="2:9" ht="25.5" customHeight="1">
      <c r="B1" s="166" t="s">
        <v>137</v>
      </c>
      <c r="C1" s="166"/>
      <c r="D1" s="166"/>
      <c r="E1" s="166"/>
      <c r="F1" s="166"/>
      <c r="G1" s="166"/>
      <c r="H1" s="166"/>
      <c r="I1" s="166"/>
    </row>
    <row r="2" spans="2:9" ht="20.25">
      <c r="B2" s="92"/>
      <c r="C2" s="93"/>
      <c r="D2" s="94"/>
      <c r="E2" s="94"/>
      <c r="F2" s="92"/>
      <c r="G2" s="95" t="s">
        <v>11</v>
      </c>
      <c r="H2" s="92"/>
      <c r="I2" s="144"/>
    </row>
    <row r="3" spans="1:9" ht="27">
      <c r="A3" s="76" t="s">
        <v>12</v>
      </c>
      <c r="B3" s="96"/>
      <c r="C3" s="76" t="s">
        <v>13</v>
      </c>
      <c r="D3" s="76" t="s">
        <v>14</v>
      </c>
      <c r="E3" s="76" t="s">
        <v>15</v>
      </c>
      <c r="F3" s="97" t="s">
        <v>16</v>
      </c>
      <c r="G3" s="76" t="s">
        <v>17</v>
      </c>
      <c r="H3" s="98" t="s">
        <v>18</v>
      </c>
      <c r="I3" s="149" t="s">
        <v>140</v>
      </c>
    </row>
    <row r="4" spans="1:9" ht="14.25">
      <c r="A4" s="99"/>
      <c r="B4" s="100"/>
      <c r="C4" s="101" t="s">
        <v>19</v>
      </c>
      <c r="D4" s="102"/>
      <c r="E4" s="103">
        <f>E8+E13+E19+E23+E29+E26+E31+E34+E37</f>
        <v>1508460.47</v>
      </c>
      <c r="F4" s="102">
        <f>F8+F13+F19+F23+F29+F26+F31+F34+F37</f>
        <v>217518</v>
      </c>
      <c r="G4" s="104">
        <f>G8+G13+G19+G23+G29+G26+G31+G34+G37</f>
        <v>169773</v>
      </c>
      <c r="H4" s="105">
        <f aca="true" t="shared" si="0" ref="H4:H37">G4/F4</f>
        <v>0.780500924061457</v>
      </c>
      <c r="I4" s="145"/>
    </row>
    <row r="5" spans="1:9" ht="14.25">
      <c r="A5" s="76">
        <v>1</v>
      </c>
      <c r="B5" s="167" t="s">
        <v>1</v>
      </c>
      <c r="C5" s="106" t="s">
        <v>125</v>
      </c>
      <c r="D5" s="87" t="s">
        <v>20</v>
      </c>
      <c r="E5" s="87">
        <v>70505</v>
      </c>
      <c r="F5" s="87">
        <v>10000</v>
      </c>
      <c r="G5" s="87">
        <v>8700</v>
      </c>
      <c r="H5" s="107">
        <f t="shared" si="0"/>
        <v>0.87</v>
      </c>
      <c r="I5" s="145"/>
    </row>
    <row r="6" spans="1:9" ht="14.25">
      <c r="A6" s="76">
        <v>2</v>
      </c>
      <c r="B6" s="167"/>
      <c r="C6" s="106" t="s">
        <v>131</v>
      </c>
      <c r="D6" s="87" t="s">
        <v>20</v>
      </c>
      <c r="E6" s="87">
        <v>95000</v>
      </c>
      <c r="F6" s="87" t="s">
        <v>21</v>
      </c>
      <c r="G6" s="87" t="s">
        <v>21</v>
      </c>
      <c r="H6" s="139" t="s">
        <v>21</v>
      </c>
      <c r="I6" s="150"/>
    </row>
    <row r="7" spans="1:9" ht="14.25">
      <c r="A7" s="76">
        <v>3</v>
      </c>
      <c r="B7" s="167"/>
      <c r="C7" s="106" t="s">
        <v>22</v>
      </c>
      <c r="D7" s="87" t="s">
        <v>20</v>
      </c>
      <c r="E7" s="87">
        <v>23716</v>
      </c>
      <c r="F7" s="87">
        <v>20000</v>
      </c>
      <c r="G7" s="87">
        <v>14043</v>
      </c>
      <c r="H7" s="139">
        <f t="shared" si="0"/>
        <v>0.70215</v>
      </c>
      <c r="I7" s="151"/>
    </row>
    <row r="8" spans="1:9" ht="14.25">
      <c r="A8" s="76"/>
      <c r="B8" s="167"/>
      <c r="C8" s="108" t="s">
        <v>23</v>
      </c>
      <c r="D8" s="109"/>
      <c r="E8" s="110">
        <f>SUM(E5:E7)</f>
        <v>189221</v>
      </c>
      <c r="F8" s="110">
        <f>SUM(F5:F7)</f>
        <v>30000</v>
      </c>
      <c r="G8" s="110">
        <f>SUM(G5:G7)</f>
        <v>22743</v>
      </c>
      <c r="H8" s="140">
        <f t="shared" si="0"/>
        <v>0.7581</v>
      </c>
      <c r="I8" s="145"/>
    </row>
    <row r="9" spans="1:9" ht="14.25">
      <c r="A9" s="76">
        <v>4</v>
      </c>
      <c r="B9" s="162" t="s">
        <v>24</v>
      </c>
      <c r="C9" s="109" t="s">
        <v>25</v>
      </c>
      <c r="D9" s="87" t="s">
        <v>20</v>
      </c>
      <c r="E9" s="112">
        <v>27521</v>
      </c>
      <c r="F9" s="112">
        <v>9000</v>
      </c>
      <c r="G9" s="113">
        <v>7050</v>
      </c>
      <c r="H9" s="139">
        <f t="shared" si="0"/>
        <v>0.7833333333333333</v>
      </c>
      <c r="I9" s="151"/>
    </row>
    <row r="10" spans="1:9" ht="14.25">
      <c r="A10" s="76">
        <v>5</v>
      </c>
      <c r="B10" s="162"/>
      <c r="C10" s="109" t="s">
        <v>26</v>
      </c>
      <c r="D10" s="87" t="s">
        <v>20</v>
      </c>
      <c r="E10" s="87">
        <v>28144</v>
      </c>
      <c r="F10" s="87">
        <v>6500</v>
      </c>
      <c r="G10" s="113">
        <v>4600</v>
      </c>
      <c r="H10" s="139">
        <f t="shared" si="0"/>
        <v>0.7076923076923077</v>
      </c>
      <c r="I10" s="153"/>
    </row>
    <row r="11" spans="1:9" ht="14.25">
      <c r="A11" s="76">
        <v>6</v>
      </c>
      <c r="B11" s="162"/>
      <c r="C11" s="114" t="s">
        <v>27</v>
      </c>
      <c r="D11" s="87" t="s">
        <v>20</v>
      </c>
      <c r="E11" s="86">
        <v>21671</v>
      </c>
      <c r="F11" s="86">
        <v>4000</v>
      </c>
      <c r="G11" s="113">
        <v>3115</v>
      </c>
      <c r="H11" s="139">
        <f t="shared" si="0"/>
        <v>0.77875</v>
      </c>
      <c r="I11" s="151"/>
    </row>
    <row r="12" spans="1:9" ht="14.25">
      <c r="A12" s="76">
        <v>7</v>
      </c>
      <c r="B12" s="162"/>
      <c r="C12" s="109" t="s">
        <v>28</v>
      </c>
      <c r="D12" s="87" t="s">
        <v>20</v>
      </c>
      <c r="E12" s="87">
        <v>21059</v>
      </c>
      <c r="F12" s="87">
        <v>3500</v>
      </c>
      <c r="G12" s="113">
        <v>2450</v>
      </c>
      <c r="H12" s="139">
        <f t="shared" si="0"/>
        <v>0.7</v>
      </c>
      <c r="I12" s="153"/>
    </row>
    <row r="13" spans="1:9" ht="14.25">
      <c r="A13" s="76"/>
      <c r="B13" s="163"/>
      <c r="C13" s="115" t="s">
        <v>23</v>
      </c>
      <c r="D13" s="110"/>
      <c r="E13" s="110">
        <f>SUM(E9:E12)</f>
        <v>98395</v>
      </c>
      <c r="F13" s="110">
        <f>SUM(F9:F12)</f>
        <v>23000</v>
      </c>
      <c r="G13" s="110">
        <f>SUM(G9:G12)</f>
        <v>17215</v>
      </c>
      <c r="H13" s="140">
        <f t="shared" si="0"/>
        <v>0.7484782608695653</v>
      </c>
      <c r="I13" s="146"/>
    </row>
    <row r="14" spans="1:9" ht="14.25">
      <c r="A14" s="76">
        <v>8</v>
      </c>
      <c r="B14" s="161" t="s">
        <v>29</v>
      </c>
      <c r="C14" s="116" t="s">
        <v>126</v>
      </c>
      <c r="D14" s="117" t="s">
        <v>20</v>
      </c>
      <c r="E14" s="118">
        <v>16814</v>
      </c>
      <c r="F14" s="119">
        <v>5000</v>
      </c>
      <c r="G14" s="119">
        <v>2050</v>
      </c>
      <c r="H14" s="139">
        <f t="shared" si="0"/>
        <v>0.41</v>
      </c>
      <c r="I14" s="154"/>
    </row>
    <row r="15" spans="1:9" ht="14.25">
      <c r="A15" s="76">
        <v>9</v>
      </c>
      <c r="B15" s="162"/>
      <c r="C15" s="116" t="s">
        <v>30</v>
      </c>
      <c r="D15" s="117" t="s">
        <v>20</v>
      </c>
      <c r="E15" s="120">
        <v>159922</v>
      </c>
      <c r="F15" s="119">
        <v>8000</v>
      </c>
      <c r="G15" s="119">
        <v>8300</v>
      </c>
      <c r="H15" s="139">
        <f t="shared" si="0"/>
        <v>1.0375</v>
      </c>
      <c r="I15" s="147"/>
    </row>
    <row r="16" spans="1:9" ht="14.25">
      <c r="A16" s="76">
        <v>10</v>
      </c>
      <c r="B16" s="162"/>
      <c r="C16" s="121" t="s">
        <v>31</v>
      </c>
      <c r="D16" s="117" t="s">
        <v>32</v>
      </c>
      <c r="E16" s="122">
        <v>146568</v>
      </c>
      <c r="F16" s="119">
        <v>15000</v>
      </c>
      <c r="G16" s="119">
        <v>0</v>
      </c>
      <c r="H16" s="139">
        <f t="shared" si="0"/>
        <v>0</v>
      </c>
      <c r="I16" s="153"/>
    </row>
    <row r="17" spans="1:9" ht="14.25">
      <c r="A17" s="76">
        <v>11</v>
      </c>
      <c r="B17" s="162"/>
      <c r="C17" s="116" t="s">
        <v>33</v>
      </c>
      <c r="D17" s="117" t="s">
        <v>20</v>
      </c>
      <c r="E17" s="118">
        <v>10096</v>
      </c>
      <c r="F17" s="119">
        <v>3000</v>
      </c>
      <c r="G17" s="119">
        <v>2918</v>
      </c>
      <c r="H17" s="139">
        <f t="shared" si="0"/>
        <v>0.9726666666666667</v>
      </c>
      <c r="I17" s="147"/>
    </row>
    <row r="18" spans="1:9" ht="14.25">
      <c r="A18" s="76">
        <v>12</v>
      </c>
      <c r="B18" s="162"/>
      <c r="C18" s="116" t="s">
        <v>34</v>
      </c>
      <c r="D18" s="117" t="s">
        <v>20</v>
      </c>
      <c r="E18" s="118">
        <v>8107</v>
      </c>
      <c r="F18" s="119">
        <v>3000</v>
      </c>
      <c r="G18" s="119">
        <v>1815</v>
      </c>
      <c r="H18" s="139">
        <f t="shared" si="0"/>
        <v>0.605</v>
      </c>
      <c r="I18" s="154"/>
    </row>
    <row r="19" spans="1:9" ht="14.25">
      <c r="A19" s="76"/>
      <c r="B19" s="163"/>
      <c r="C19" s="115" t="s">
        <v>23</v>
      </c>
      <c r="D19" s="110"/>
      <c r="E19" s="110">
        <f>SUM(E14:E18)</f>
        <v>341507</v>
      </c>
      <c r="F19" s="110">
        <f>SUM(F14:F18)</f>
        <v>34000</v>
      </c>
      <c r="G19" s="110">
        <f>SUM(G14:G18)</f>
        <v>15083</v>
      </c>
      <c r="H19" s="140">
        <f t="shared" si="0"/>
        <v>0.4436176470588235</v>
      </c>
      <c r="I19" s="146"/>
    </row>
    <row r="20" spans="1:9" ht="14.25">
      <c r="A20" s="76">
        <v>13</v>
      </c>
      <c r="B20" s="161" t="s">
        <v>35</v>
      </c>
      <c r="C20" s="123" t="s">
        <v>36</v>
      </c>
      <c r="D20" s="87" t="s">
        <v>32</v>
      </c>
      <c r="E20" s="124">
        <v>9500</v>
      </c>
      <c r="F20" s="124">
        <v>4400</v>
      </c>
      <c r="G20" s="124">
        <v>0</v>
      </c>
      <c r="H20" s="139">
        <f t="shared" si="0"/>
        <v>0</v>
      </c>
      <c r="I20" s="152"/>
    </row>
    <row r="21" spans="1:9" ht="14.25">
      <c r="A21" s="76">
        <v>14</v>
      </c>
      <c r="B21" s="162"/>
      <c r="C21" s="125" t="s">
        <v>37</v>
      </c>
      <c r="D21" s="87" t="s">
        <v>20</v>
      </c>
      <c r="E21" s="124">
        <f>9741+6260</f>
        <v>16001</v>
      </c>
      <c r="F21" s="124">
        <v>5000</v>
      </c>
      <c r="G21" s="124">
        <v>6800</v>
      </c>
      <c r="H21" s="139">
        <f t="shared" si="0"/>
        <v>1.36</v>
      </c>
      <c r="I21" s="127"/>
    </row>
    <row r="22" spans="1:9" ht="14.25">
      <c r="A22" s="76">
        <v>15</v>
      </c>
      <c r="B22" s="162"/>
      <c r="C22" s="125" t="s">
        <v>38</v>
      </c>
      <c r="D22" s="87" t="s">
        <v>20</v>
      </c>
      <c r="E22" s="124">
        <v>23531</v>
      </c>
      <c r="F22" s="124">
        <v>10000</v>
      </c>
      <c r="G22" s="124">
        <v>10800</v>
      </c>
      <c r="H22" s="139">
        <f t="shared" si="0"/>
        <v>1.08</v>
      </c>
      <c r="I22" s="127"/>
    </row>
    <row r="23" spans="1:9" ht="14.25">
      <c r="A23" s="76"/>
      <c r="B23" s="163"/>
      <c r="C23" s="115" t="s">
        <v>23</v>
      </c>
      <c r="D23" s="110"/>
      <c r="E23" s="110">
        <f>SUM(E20:E22)</f>
        <v>49032</v>
      </c>
      <c r="F23" s="110">
        <f>SUM(F20:F22)</f>
        <v>19400</v>
      </c>
      <c r="G23" s="110">
        <f>SUM(G20:G22)</f>
        <v>17600</v>
      </c>
      <c r="H23" s="140">
        <f t="shared" si="0"/>
        <v>0.9072164948453608</v>
      </c>
      <c r="I23" s="146"/>
    </row>
    <row r="24" spans="1:9" ht="14.25">
      <c r="A24" s="76">
        <v>16</v>
      </c>
      <c r="B24" s="161" t="s">
        <v>39</v>
      </c>
      <c r="C24" s="123" t="s">
        <v>127</v>
      </c>
      <c r="D24" s="124" t="s">
        <v>20</v>
      </c>
      <c r="E24" s="124">
        <v>190750</v>
      </c>
      <c r="F24" s="126">
        <v>30000</v>
      </c>
      <c r="G24" s="126">
        <v>19000</v>
      </c>
      <c r="H24" s="139">
        <f t="shared" si="0"/>
        <v>0.6333333333333333</v>
      </c>
      <c r="I24" s="152"/>
    </row>
    <row r="25" spans="1:9" ht="14.25">
      <c r="A25" s="76">
        <v>17</v>
      </c>
      <c r="B25" s="162"/>
      <c r="C25" s="123" t="s">
        <v>40</v>
      </c>
      <c r="D25" s="124" t="s">
        <v>20</v>
      </c>
      <c r="E25" s="124">
        <v>60878.47</v>
      </c>
      <c r="F25" s="126">
        <v>6000</v>
      </c>
      <c r="G25" s="126">
        <v>13770</v>
      </c>
      <c r="H25" s="139">
        <f t="shared" si="0"/>
        <v>2.295</v>
      </c>
      <c r="I25" s="127"/>
    </row>
    <row r="26" spans="1:9" ht="14.25">
      <c r="A26" s="76"/>
      <c r="B26" s="163"/>
      <c r="C26" s="115" t="s">
        <v>23</v>
      </c>
      <c r="D26" s="110"/>
      <c r="E26" s="110">
        <f>SUM(E24:E25)</f>
        <v>251628.47</v>
      </c>
      <c r="F26" s="110">
        <f>SUM(F24:F25)</f>
        <v>36000</v>
      </c>
      <c r="G26" s="110">
        <f>SUM(G24:G25)</f>
        <v>32770</v>
      </c>
      <c r="H26" s="140">
        <f t="shared" si="0"/>
        <v>0.9102777777777777</v>
      </c>
      <c r="I26" s="146"/>
    </row>
    <row r="27" spans="1:9" ht="14.25">
      <c r="A27" s="76">
        <v>18</v>
      </c>
      <c r="B27" s="161" t="s">
        <v>41</v>
      </c>
      <c r="C27" s="127" t="s">
        <v>128</v>
      </c>
      <c r="D27" s="87" t="s">
        <v>20</v>
      </c>
      <c r="E27" s="128">
        <v>54851</v>
      </c>
      <c r="F27" s="129">
        <v>12000</v>
      </c>
      <c r="G27" s="126">
        <v>8588</v>
      </c>
      <c r="H27" s="139">
        <f t="shared" si="0"/>
        <v>0.7156666666666667</v>
      </c>
      <c r="I27" s="153"/>
    </row>
    <row r="28" spans="1:9" ht="14.25">
      <c r="A28" s="76">
        <v>19</v>
      </c>
      <c r="B28" s="162"/>
      <c r="C28" s="130" t="s">
        <v>42</v>
      </c>
      <c r="D28" s="86" t="s">
        <v>20</v>
      </c>
      <c r="E28" s="131">
        <v>152104</v>
      </c>
      <c r="F28" s="132">
        <v>6618</v>
      </c>
      <c r="G28" s="133">
        <v>4694</v>
      </c>
      <c r="H28" s="139">
        <f t="shared" si="0"/>
        <v>0.7092777274100937</v>
      </c>
      <c r="I28" s="153"/>
    </row>
    <row r="29" spans="1:9" ht="14.25">
      <c r="A29" s="76"/>
      <c r="B29" s="163"/>
      <c r="C29" s="115" t="s">
        <v>23</v>
      </c>
      <c r="D29" s="110"/>
      <c r="E29" s="110">
        <f>SUM(E27:E28)</f>
        <v>206955</v>
      </c>
      <c r="F29" s="110">
        <f>SUM(F27:F28)</f>
        <v>18618</v>
      </c>
      <c r="G29" s="110">
        <f>SUM(G27:G28)</f>
        <v>13282</v>
      </c>
      <c r="H29" s="140">
        <f t="shared" si="0"/>
        <v>0.7133956386292835</v>
      </c>
      <c r="I29" s="151"/>
    </row>
    <row r="30" spans="1:9" ht="14.25">
      <c r="A30" s="76">
        <v>20</v>
      </c>
      <c r="B30" s="161" t="s">
        <v>43</v>
      </c>
      <c r="C30" s="134" t="s">
        <v>129</v>
      </c>
      <c r="D30" s="117" t="s">
        <v>20</v>
      </c>
      <c r="E30" s="135">
        <v>57426</v>
      </c>
      <c r="F30" s="135">
        <v>8000</v>
      </c>
      <c r="G30" s="135">
        <v>7450</v>
      </c>
      <c r="H30" s="107">
        <f t="shared" si="0"/>
        <v>0.93125</v>
      </c>
      <c r="I30" s="127"/>
    </row>
    <row r="31" spans="1:9" ht="14.25">
      <c r="A31" s="76"/>
      <c r="B31" s="163"/>
      <c r="C31" s="115" t="s">
        <v>23</v>
      </c>
      <c r="D31" s="110"/>
      <c r="E31" s="110">
        <f>SUM(E30:E30)</f>
        <v>57426</v>
      </c>
      <c r="F31" s="110">
        <f>SUM(F30:F30)</f>
        <v>8000</v>
      </c>
      <c r="G31" s="110">
        <f>SUM(G30:G30)</f>
        <v>7450</v>
      </c>
      <c r="H31" s="111">
        <f t="shared" si="0"/>
        <v>0.93125</v>
      </c>
      <c r="I31" s="146"/>
    </row>
    <row r="32" spans="1:9" ht="14.25">
      <c r="A32" s="76">
        <v>21</v>
      </c>
      <c r="B32" s="161" t="s">
        <v>44</v>
      </c>
      <c r="C32" s="109" t="s">
        <v>130</v>
      </c>
      <c r="D32" s="87" t="s">
        <v>20</v>
      </c>
      <c r="E32" s="136">
        <v>180671</v>
      </c>
      <c r="F32" s="136">
        <v>20000</v>
      </c>
      <c r="G32" s="136">
        <v>16000</v>
      </c>
      <c r="H32" s="107">
        <f t="shared" si="0"/>
        <v>0.8</v>
      </c>
      <c r="I32" s="127"/>
    </row>
    <row r="33" spans="1:9" ht="14.25">
      <c r="A33" s="76">
        <v>22</v>
      </c>
      <c r="B33" s="162"/>
      <c r="C33" s="109" t="s">
        <v>45</v>
      </c>
      <c r="D33" s="87" t="s">
        <v>20</v>
      </c>
      <c r="E33" s="87">
        <v>33555</v>
      </c>
      <c r="F33" s="87">
        <v>7500</v>
      </c>
      <c r="G33" s="87">
        <v>6150</v>
      </c>
      <c r="H33" s="107">
        <f t="shared" si="0"/>
        <v>0.82</v>
      </c>
      <c r="I33" s="127"/>
    </row>
    <row r="34" spans="1:9" ht="14.25">
      <c r="A34" s="76"/>
      <c r="B34" s="163"/>
      <c r="C34" s="115" t="s">
        <v>23</v>
      </c>
      <c r="D34" s="110"/>
      <c r="E34" s="110">
        <f>SUM(E32:E33)</f>
        <v>214226</v>
      </c>
      <c r="F34" s="110">
        <f>SUM(F32:F33)</f>
        <v>27500</v>
      </c>
      <c r="G34" s="110">
        <f>SUM(G32:G33)</f>
        <v>22150</v>
      </c>
      <c r="H34" s="111">
        <f t="shared" si="0"/>
        <v>0.8054545454545454</v>
      </c>
      <c r="I34" s="146"/>
    </row>
    <row r="35" spans="1:9" ht="14.25">
      <c r="A35" s="76">
        <v>23</v>
      </c>
      <c r="B35" s="161" t="s">
        <v>46</v>
      </c>
      <c r="C35" s="123" t="s">
        <v>47</v>
      </c>
      <c r="D35" s="124" t="s">
        <v>20</v>
      </c>
      <c r="E35" s="124">
        <v>57629</v>
      </c>
      <c r="F35" s="124">
        <v>15000</v>
      </c>
      <c r="G35" s="124">
        <v>13445</v>
      </c>
      <c r="H35" s="107">
        <f t="shared" si="0"/>
        <v>0.8963333333333333</v>
      </c>
      <c r="I35" s="127"/>
    </row>
    <row r="36" spans="1:9" ht="14.25">
      <c r="A36" s="76">
        <v>24</v>
      </c>
      <c r="B36" s="162"/>
      <c r="C36" s="123" t="s">
        <v>48</v>
      </c>
      <c r="D36" s="124" t="s">
        <v>20</v>
      </c>
      <c r="E36" s="124">
        <v>42441</v>
      </c>
      <c r="F36" s="124">
        <v>6000</v>
      </c>
      <c r="G36" s="124">
        <v>8035</v>
      </c>
      <c r="H36" s="107">
        <f t="shared" si="0"/>
        <v>1.3391666666666666</v>
      </c>
      <c r="I36" s="127"/>
    </row>
    <row r="37" spans="1:9" ht="14.25">
      <c r="A37" s="76"/>
      <c r="B37" s="163"/>
      <c r="C37" s="115" t="s">
        <v>23</v>
      </c>
      <c r="D37" s="110"/>
      <c r="E37" s="110">
        <f>SUM(E35:E36)</f>
        <v>100070</v>
      </c>
      <c r="F37" s="110">
        <f>SUM(F35:F36)</f>
        <v>21000</v>
      </c>
      <c r="G37" s="110">
        <f>SUM(G35:G36)</f>
        <v>21480</v>
      </c>
      <c r="H37" s="111">
        <f t="shared" si="0"/>
        <v>1.022857142857143</v>
      </c>
      <c r="I37" s="146"/>
    </row>
    <row r="38" spans="2:9" ht="14.25">
      <c r="B38" s="164" t="s">
        <v>142</v>
      </c>
      <c r="C38" s="165"/>
      <c r="D38" s="165"/>
      <c r="E38" s="165"/>
      <c r="F38" s="165"/>
      <c r="G38" s="165"/>
      <c r="H38" s="165"/>
      <c r="I38" s="165"/>
    </row>
  </sheetData>
  <sheetProtection/>
  <mergeCells count="11">
    <mergeCell ref="B20:B23"/>
    <mergeCell ref="B24:B26"/>
    <mergeCell ref="B38:I38"/>
    <mergeCell ref="B1:I1"/>
    <mergeCell ref="B27:B29"/>
    <mergeCell ref="B30:B31"/>
    <mergeCell ref="B32:B34"/>
    <mergeCell ref="B35:B37"/>
    <mergeCell ref="B5:B8"/>
    <mergeCell ref="B9:B13"/>
    <mergeCell ref="B14:B19"/>
  </mergeCells>
  <dataValidations count="1">
    <dataValidation type="list" allowBlank="1" showInputMessage="1" showErrorMessage="1" sqref="D35:D36">
      <formula1>"新建,续建"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5" zoomScaleNormal="115" zoomScaleSheetLayoutView="100" zoomScalePageLayoutView="0" workbookViewId="0" topLeftCell="A1">
      <selection activeCell="E19" sqref="E19"/>
    </sheetView>
  </sheetViews>
  <sheetFormatPr defaultColWidth="9.00390625" defaultRowHeight="14.25"/>
  <cols>
    <col min="1" max="1" width="4.50390625" style="0" customWidth="1"/>
    <col min="2" max="2" width="30.25390625" style="0" customWidth="1"/>
    <col min="5" max="5" width="20.75390625" style="0" customWidth="1"/>
    <col min="6" max="6" width="16.125" style="0" customWidth="1"/>
    <col min="7" max="7" width="10.375" style="0" customWidth="1"/>
  </cols>
  <sheetData>
    <row r="1" spans="1:9" ht="27">
      <c r="A1" s="168" t="s">
        <v>138</v>
      </c>
      <c r="B1" s="168"/>
      <c r="C1" s="168"/>
      <c r="D1" s="168"/>
      <c r="E1" s="168"/>
      <c r="F1" s="168"/>
      <c r="G1" s="168"/>
      <c r="H1" s="72"/>
      <c r="I1" s="72"/>
    </row>
    <row r="2" spans="1:9" ht="20.25">
      <c r="A2" s="73"/>
      <c r="B2" s="74"/>
      <c r="C2" s="74"/>
      <c r="D2" s="74"/>
      <c r="E2" s="74"/>
      <c r="F2" s="74"/>
      <c r="G2" s="73"/>
      <c r="H2" s="75"/>
      <c r="I2" s="75"/>
    </row>
    <row r="3" spans="1:9" ht="14.25">
      <c r="A3" s="76" t="s">
        <v>12</v>
      </c>
      <c r="B3" s="76" t="s">
        <v>13</v>
      </c>
      <c r="C3" s="76" t="s">
        <v>49</v>
      </c>
      <c r="D3" s="77" t="s">
        <v>15</v>
      </c>
      <c r="E3" s="77" t="s">
        <v>0</v>
      </c>
      <c r="F3" s="76" t="s">
        <v>50</v>
      </c>
      <c r="G3" s="78" t="s">
        <v>51</v>
      </c>
      <c r="H3" s="79"/>
      <c r="I3" s="79"/>
    </row>
    <row r="4" spans="1:9" ht="36">
      <c r="A4" s="76">
        <v>1</v>
      </c>
      <c r="B4" s="76" t="s">
        <v>52</v>
      </c>
      <c r="C4" s="76" t="s">
        <v>53</v>
      </c>
      <c r="D4" s="76">
        <v>380000</v>
      </c>
      <c r="E4" s="80" t="s">
        <v>54</v>
      </c>
      <c r="F4" s="160" t="s">
        <v>134</v>
      </c>
      <c r="G4" s="76" t="s">
        <v>55</v>
      </c>
      <c r="H4" s="81"/>
      <c r="I4" s="81"/>
    </row>
    <row r="5" spans="1:9" ht="14.25">
      <c r="A5" s="76">
        <v>2</v>
      </c>
      <c r="B5" s="76" t="s">
        <v>56</v>
      </c>
      <c r="C5" s="82" t="s">
        <v>57</v>
      </c>
      <c r="D5" s="82">
        <v>100000</v>
      </c>
      <c r="E5" s="83" t="s">
        <v>58</v>
      </c>
      <c r="F5" s="83" t="s">
        <v>59</v>
      </c>
      <c r="G5" s="82" t="s">
        <v>60</v>
      </c>
      <c r="H5" s="81"/>
      <c r="I5" s="81"/>
    </row>
    <row r="6" spans="1:9" ht="14.25">
      <c r="A6" s="76">
        <v>3</v>
      </c>
      <c r="B6" s="76" t="s">
        <v>61</v>
      </c>
      <c r="C6" s="76" t="s">
        <v>62</v>
      </c>
      <c r="D6" s="76">
        <v>120000</v>
      </c>
      <c r="E6" s="83" t="s">
        <v>58</v>
      </c>
      <c r="F6" s="83" t="s">
        <v>63</v>
      </c>
      <c r="G6" s="82" t="s">
        <v>60</v>
      </c>
      <c r="H6" s="84"/>
      <c r="I6" s="84"/>
    </row>
    <row r="7" spans="1:9" ht="24">
      <c r="A7" s="76">
        <v>4</v>
      </c>
      <c r="B7" s="76" t="s">
        <v>64</v>
      </c>
      <c r="C7" s="82" t="s">
        <v>65</v>
      </c>
      <c r="D7" s="82">
        <v>32000</v>
      </c>
      <c r="E7" s="85" t="s">
        <v>66</v>
      </c>
      <c r="F7" s="137" t="s">
        <v>132</v>
      </c>
      <c r="G7" s="85" t="s">
        <v>67</v>
      </c>
      <c r="H7" s="81"/>
      <c r="I7" s="91"/>
    </row>
    <row r="8" spans="1:9" ht="24">
      <c r="A8" s="76">
        <v>5</v>
      </c>
      <c r="B8" s="86" t="s">
        <v>68</v>
      </c>
      <c r="C8" s="86" t="s">
        <v>69</v>
      </c>
      <c r="D8" s="86">
        <v>100000</v>
      </c>
      <c r="E8" s="82" t="s">
        <v>70</v>
      </c>
      <c r="F8" s="83" t="s">
        <v>71</v>
      </c>
      <c r="G8" s="82" t="s">
        <v>72</v>
      </c>
      <c r="H8" s="81"/>
      <c r="I8" s="91"/>
    </row>
    <row r="9" spans="1:9" ht="22.5">
      <c r="A9" s="76">
        <v>6</v>
      </c>
      <c r="B9" s="76" t="s">
        <v>73</v>
      </c>
      <c r="C9" s="87" t="s">
        <v>74</v>
      </c>
      <c r="D9" s="82">
        <v>30000</v>
      </c>
      <c r="E9" s="88" t="s">
        <v>75</v>
      </c>
      <c r="F9" s="83" t="s">
        <v>76</v>
      </c>
      <c r="G9" s="88" t="s">
        <v>77</v>
      </c>
      <c r="H9" s="89"/>
      <c r="I9" s="89"/>
    </row>
    <row r="10" spans="1:9" ht="24">
      <c r="A10" s="76">
        <v>7</v>
      </c>
      <c r="B10" s="76" t="s">
        <v>78</v>
      </c>
      <c r="C10" s="82" t="s">
        <v>79</v>
      </c>
      <c r="D10" s="82">
        <v>180000</v>
      </c>
      <c r="E10" s="83" t="s">
        <v>80</v>
      </c>
      <c r="F10" s="83" t="s">
        <v>81</v>
      </c>
      <c r="G10" s="82" t="s">
        <v>82</v>
      </c>
      <c r="H10" s="81"/>
      <c r="I10" s="81"/>
    </row>
    <row r="11" spans="1:9" ht="14.25">
      <c r="A11" s="76">
        <v>8</v>
      </c>
      <c r="B11" s="138" t="s">
        <v>133</v>
      </c>
      <c r="C11" s="82" t="s">
        <v>83</v>
      </c>
      <c r="D11" s="82">
        <v>40000</v>
      </c>
      <c r="E11" s="82" t="s">
        <v>84</v>
      </c>
      <c r="F11" s="83" t="s">
        <v>85</v>
      </c>
      <c r="G11" s="90" t="s">
        <v>86</v>
      </c>
      <c r="H11" s="72"/>
      <c r="I11" s="72"/>
    </row>
    <row r="12" spans="1:9" ht="14.25">
      <c r="A12" s="76">
        <v>9</v>
      </c>
      <c r="B12" s="86" t="s">
        <v>87</v>
      </c>
      <c r="C12" s="86" t="s">
        <v>53</v>
      </c>
      <c r="D12" s="86">
        <v>250000</v>
      </c>
      <c r="E12" s="82" t="s">
        <v>58</v>
      </c>
      <c r="F12" s="83" t="s">
        <v>88</v>
      </c>
      <c r="G12" s="82" t="s">
        <v>89</v>
      </c>
      <c r="H12" s="72"/>
      <c r="I12" s="72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="115" zoomScaleNormal="115" zoomScaleSheetLayoutView="100" zoomScalePageLayoutView="0" workbookViewId="0" topLeftCell="A1">
      <selection activeCell="A3" sqref="A3:K36"/>
    </sheetView>
  </sheetViews>
  <sheetFormatPr defaultColWidth="9.00390625" defaultRowHeight="14.25"/>
  <cols>
    <col min="1" max="1" width="6.125" style="14" customWidth="1"/>
    <col min="2" max="2" width="31.875" style="15" customWidth="1"/>
    <col min="3" max="3" width="9.25390625" style="15" customWidth="1"/>
    <col min="4" max="5" width="7.375" style="15" customWidth="1"/>
    <col min="6" max="6" width="9.25390625" style="15" customWidth="1"/>
    <col min="7" max="7" width="8.625" style="15" customWidth="1"/>
    <col min="8" max="8" width="8.25390625" style="15" customWidth="1"/>
    <col min="9" max="10" width="8.75390625" style="15" customWidth="1"/>
    <col min="11" max="11" width="6.50390625" style="16" customWidth="1"/>
    <col min="12" max="12" width="8.625" style="1" customWidth="1"/>
  </cols>
  <sheetData>
    <row r="1" spans="1:10" ht="20.25">
      <c r="A1" s="169" t="s">
        <v>139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s="1" customFormat="1" ht="12">
      <c r="A2" s="171" t="s">
        <v>90</v>
      </c>
      <c r="B2" s="171"/>
      <c r="C2" s="171"/>
      <c r="D2" s="171"/>
      <c r="E2" s="171"/>
      <c r="F2" s="17"/>
      <c r="G2" s="18"/>
      <c r="H2" s="18"/>
      <c r="I2" s="172" t="s">
        <v>11</v>
      </c>
      <c r="J2" s="172"/>
      <c r="K2" s="16"/>
    </row>
    <row r="3" spans="1:12" s="2" customFormat="1" ht="24">
      <c r="A3" s="19"/>
      <c r="B3" s="19" t="s">
        <v>91</v>
      </c>
      <c r="C3" s="20" t="s">
        <v>92</v>
      </c>
      <c r="D3" s="20" t="s">
        <v>93</v>
      </c>
      <c r="E3" s="20" t="s">
        <v>94</v>
      </c>
      <c r="F3" s="20" t="s">
        <v>95</v>
      </c>
      <c r="G3" s="20" t="s">
        <v>96</v>
      </c>
      <c r="H3" s="20" t="s">
        <v>97</v>
      </c>
      <c r="I3" s="20" t="s">
        <v>98</v>
      </c>
      <c r="J3" s="43" t="s">
        <v>99</v>
      </c>
      <c r="K3" s="141" t="s">
        <v>140</v>
      </c>
      <c r="L3" s="44"/>
    </row>
    <row r="4" spans="1:12" s="3" customFormat="1" ht="12">
      <c r="A4" s="21" t="s">
        <v>19</v>
      </c>
      <c r="B4" s="22"/>
      <c r="C4" s="23">
        <f>D4+E4</f>
        <v>49486</v>
      </c>
      <c r="D4" s="23">
        <v>16910</v>
      </c>
      <c r="E4" s="23">
        <v>32576</v>
      </c>
      <c r="F4" s="23">
        <f>G4+H4</f>
        <v>42254</v>
      </c>
      <c r="G4" s="23">
        <v>16086</v>
      </c>
      <c r="H4" s="23">
        <v>26168</v>
      </c>
      <c r="I4" s="45">
        <f>F4/C4</f>
        <v>0.853857656710989</v>
      </c>
      <c r="J4" s="45">
        <f>G4/D4</f>
        <v>0.9512714370195151</v>
      </c>
      <c r="K4" s="46"/>
      <c r="L4" s="47"/>
    </row>
    <row r="5" spans="1:12" s="3" customFormat="1" ht="12">
      <c r="A5" s="175" t="s">
        <v>2</v>
      </c>
      <c r="B5" s="24" t="s">
        <v>23</v>
      </c>
      <c r="C5" s="23">
        <f aca="true" t="shared" si="0" ref="C5:C12">D5+E5</f>
        <v>668</v>
      </c>
      <c r="D5" s="23">
        <v>238</v>
      </c>
      <c r="E5" s="23">
        <v>430</v>
      </c>
      <c r="F5" s="23">
        <f>G5+H5</f>
        <v>390</v>
      </c>
      <c r="G5" s="23">
        <v>238</v>
      </c>
      <c r="H5" s="23">
        <v>152</v>
      </c>
      <c r="I5" s="45">
        <f aca="true" t="shared" si="1" ref="I5:I12">F5/C5</f>
        <v>0.5838323353293413</v>
      </c>
      <c r="J5" s="45">
        <f aca="true" t="shared" si="2" ref="J5:J12">G5/D5</f>
        <v>1</v>
      </c>
      <c r="K5" s="142"/>
      <c r="L5" s="47"/>
    </row>
    <row r="6" spans="1:12" s="3" customFormat="1" ht="12">
      <c r="A6" s="176"/>
      <c r="B6" s="25" t="s">
        <v>100</v>
      </c>
      <c r="C6" s="26">
        <f t="shared" si="0"/>
        <v>550</v>
      </c>
      <c r="D6" s="26">
        <v>120</v>
      </c>
      <c r="E6" s="26">
        <v>430</v>
      </c>
      <c r="F6" s="26">
        <f aca="true" t="shared" si="3" ref="F6:F33">G6+H6</f>
        <v>272</v>
      </c>
      <c r="G6" s="26">
        <v>120</v>
      </c>
      <c r="H6" s="26">
        <v>152</v>
      </c>
      <c r="I6" s="48">
        <f t="shared" si="1"/>
        <v>0.49454545454545457</v>
      </c>
      <c r="J6" s="48">
        <f t="shared" si="2"/>
        <v>1</v>
      </c>
      <c r="K6" s="142"/>
      <c r="L6" s="50"/>
    </row>
    <row r="7" spans="1:12" s="3" customFormat="1" ht="12">
      <c r="A7" s="177"/>
      <c r="B7" s="25" t="s">
        <v>101</v>
      </c>
      <c r="C7" s="26">
        <f t="shared" si="0"/>
        <v>118</v>
      </c>
      <c r="D7" s="26">
        <v>118</v>
      </c>
      <c r="E7" s="26">
        <v>0</v>
      </c>
      <c r="F7" s="26">
        <f t="shared" si="3"/>
        <v>118</v>
      </c>
      <c r="G7" s="26">
        <v>118</v>
      </c>
      <c r="H7" s="26"/>
      <c r="I7" s="48">
        <f t="shared" si="1"/>
        <v>1</v>
      </c>
      <c r="J7" s="48">
        <f t="shared" si="2"/>
        <v>1</v>
      </c>
      <c r="K7" s="49"/>
      <c r="L7" s="50"/>
    </row>
    <row r="8" spans="1:12" s="3" customFormat="1" ht="12">
      <c r="A8" s="175" t="s">
        <v>4</v>
      </c>
      <c r="B8" s="24" t="s">
        <v>23</v>
      </c>
      <c r="C8" s="23">
        <f t="shared" si="0"/>
        <v>2726</v>
      </c>
      <c r="D8" s="23">
        <v>1116</v>
      </c>
      <c r="E8" s="23">
        <v>1610</v>
      </c>
      <c r="F8" s="23">
        <f t="shared" si="3"/>
        <v>2919</v>
      </c>
      <c r="G8" s="23">
        <v>1116</v>
      </c>
      <c r="H8" s="23">
        <v>1803</v>
      </c>
      <c r="I8" s="45">
        <f t="shared" si="1"/>
        <v>1.070799706529714</v>
      </c>
      <c r="J8" s="45">
        <f t="shared" si="2"/>
        <v>1</v>
      </c>
      <c r="K8" s="49"/>
      <c r="L8" s="47"/>
    </row>
    <row r="9" spans="1:12" s="3" customFormat="1" ht="24">
      <c r="A9" s="176"/>
      <c r="B9" s="25" t="s">
        <v>102</v>
      </c>
      <c r="C9" s="26">
        <f t="shared" si="0"/>
        <v>2640</v>
      </c>
      <c r="D9" s="26">
        <v>1030</v>
      </c>
      <c r="E9" s="26">
        <v>1610</v>
      </c>
      <c r="F9" s="26">
        <f t="shared" si="3"/>
        <v>2813</v>
      </c>
      <c r="G9" s="26">
        <v>1030</v>
      </c>
      <c r="H9" s="26">
        <v>1783</v>
      </c>
      <c r="I9" s="48">
        <f t="shared" si="1"/>
        <v>1.065530303030303</v>
      </c>
      <c r="J9" s="48">
        <f t="shared" si="2"/>
        <v>1</v>
      </c>
      <c r="K9" s="49"/>
      <c r="L9" s="50"/>
    </row>
    <row r="10" spans="1:12" s="3" customFormat="1" ht="12">
      <c r="A10" s="177"/>
      <c r="B10" s="25" t="s">
        <v>103</v>
      </c>
      <c r="C10" s="26">
        <f t="shared" si="0"/>
        <v>86</v>
      </c>
      <c r="D10" s="26">
        <v>86</v>
      </c>
      <c r="E10" s="26">
        <v>0</v>
      </c>
      <c r="F10" s="26">
        <f t="shared" si="3"/>
        <v>106</v>
      </c>
      <c r="G10" s="26">
        <v>86</v>
      </c>
      <c r="H10" s="26">
        <v>20</v>
      </c>
      <c r="I10" s="48">
        <f t="shared" si="1"/>
        <v>1.2325581395348837</v>
      </c>
      <c r="J10" s="48">
        <f t="shared" si="2"/>
        <v>1</v>
      </c>
      <c r="K10" s="49"/>
      <c r="L10" s="50"/>
    </row>
    <row r="11" spans="1:12" s="3" customFormat="1" ht="12">
      <c r="A11" s="178" t="s">
        <v>7</v>
      </c>
      <c r="B11" s="24" t="s">
        <v>23</v>
      </c>
      <c r="C11" s="23">
        <f t="shared" si="0"/>
        <v>780</v>
      </c>
      <c r="D11" s="23">
        <v>780</v>
      </c>
      <c r="E11" s="23">
        <v>0</v>
      </c>
      <c r="F11" s="23">
        <f t="shared" si="3"/>
        <v>537</v>
      </c>
      <c r="G11" s="23">
        <v>537</v>
      </c>
      <c r="H11" s="23">
        <v>0</v>
      </c>
      <c r="I11" s="45">
        <f t="shared" si="1"/>
        <v>0.6884615384615385</v>
      </c>
      <c r="J11" s="45">
        <f t="shared" si="2"/>
        <v>0.6884615384615385</v>
      </c>
      <c r="K11" s="142"/>
      <c r="L11" s="50"/>
    </row>
    <row r="12" spans="1:12" s="3" customFormat="1" ht="24">
      <c r="A12" s="176"/>
      <c r="B12" s="25" t="s">
        <v>104</v>
      </c>
      <c r="C12" s="26">
        <f t="shared" si="0"/>
        <v>460</v>
      </c>
      <c r="D12" s="26">
        <v>460</v>
      </c>
      <c r="E12" s="26">
        <v>0</v>
      </c>
      <c r="F12" s="26">
        <f t="shared" si="3"/>
        <v>407</v>
      </c>
      <c r="G12" s="26">
        <v>407</v>
      </c>
      <c r="H12" s="26">
        <v>0</v>
      </c>
      <c r="I12" s="48">
        <f t="shared" si="1"/>
        <v>0.8847826086956522</v>
      </c>
      <c r="J12" s="48">
        <f t="shared" si="2"/>
        <v>0.8847826086956522</v>
      </c>
      <c r="K12" s="49"/>
      <c r="L12" s="50"/>
    </row>
    <row r="13" spans="1:12" s="3" customFormat="1" ht="12">
      <c r="A13" s="176"/>
      <c r="B13" s="25" t="s">
        <v>105</v>
      </c>
      <c r="C13" s="26">
        <f aca="true" t="shared" si="4" ref="C13:C33">D13+E13</f>
        <v>234</v>
      </c>
      <c r="D13" s="26">
        <v>234</v>
      </c>
      <c r="E13" s="26">
        <v>0</v>
      </c>
      <c r="F13" s="26">
        <f t="shared" si="3"/>
        <v>70</v>
      </c>
      <c r="G13" s="26">
        <v>70</v>
      </c>
      <c r="H13" s="26">
        <v>0</v>
      </c>
      <c r="I13" s="48">
        <f aca="true" t="shared" si="5" ref="I13:I35">F13/C13</f>
        <v>0.29914529914529914</v>
      </c>
      <c r="J13" s="48">
        <f aca="true" t="shared" si="6" ref="J13:J35">G13/D13</f>
        <v>0.29914529914529914</v>
      </c>
      <c r="K13" s="142"/>
      <c r="L13" s="50"/>
    </row>
    <row r="14" spans="1:12" s="2" customFormat="1" ht="12">
      <c r="A14" s="177"/>
      <c r="B14" s="25" t="s">
        <v>106</v>
      </c>
      <c r="C14" s="26">
        <f t="shared" si="4"/>
        <v>86</v>
      </c>
      <c r="D14" s="26">
        <v>86</v>
      </c>
      <c r="E14" s="26">
        <v>0</v>
      </c>
      <c r="F14" s="26">
        <f t="shared" si="3"/>
        <v>60</v>
      </c>
      <c r="G14" s="26">
        <v>60</v>
      </c>
      <c r="H14" s="26">
        <v>0</v>
      </c>
      <c r="I14" s="48">
        <f t="shared" si="5"/>
        <v>0.6976744186046512</v>
      </c>
      <c r="J14" s="48">
        <f t="shared" si="6"/>
        <v>0.6976744186046512</v>
      </c>
      <c r="K14" s="143"/>
      <c r="L14" s="51"/>
    </row>
    <row r="15" spans="1:12" s="4" customFormat="1" ht="12">
      <c r="A15" s="175" t="s">
        <v>8</v>
      </c>
      <c r="B15" s="24" t="s">
        <v>23</v>
      </c>
      <c r="C15" s="23">
        <f t="shared" si="4"/>
        <v>1414</v>
      </c>
      <c r="D15" s="23">
        <v>1414</v>
      </c>
      <c r="E15" s="23">
        <v>0</v>
      </c>
      <c r="F15" s="23">
        <f t="shared" si="3"/>
        <v>1370</v>
      </c>
      <c r="G15" s="26">
        <v>1370</v>
      </c>
      <c r="H15" s="26">
        <v>0</v>
      </c>
      <c r="I15" s="45">
        <f t="shared" si="5"/>
        <v>0.9688826025459689</v>
      </c>
      <c r="J15" s="45">
        <f t="shared" si="6"/>
        <v>0.9688826025459689</v>
      </c>
      <c r="K15" s="52"/>
      <c r="L15" s="53"/>
    </row>
    <row r="16" spans="1:12" s="3" customFormat="1" ht="12">
      <c r="A16" s="176"/>
      <c r="B16" s="25" t="s">
        <v>107</v>
      </c>
      <c r="C16" s="26">
        <f t="shared" si="4"/>
        <v>1240</v>
      </c>
      <c r="D16" s="26">
        <v>1240</v>
      </c>
      <c r="E16" s="26">
        <v>0</v>
      </c>
      <c r="F16" s="26">
        <f t="shared" si="3"/>
        <v>1240</v>
      </c>
      <c r="G16" s="26">
        <v>1240</v>
      </c>
      <c r="H16" s="26">
        <v>0</v>
      </c>
      <c r="I16" s="48">
        <f t="shared" si="5"/>
        <v>1</v>
      </c>
      <c r="J16" s="48">
        <f t="shared" si="6"/>
        <v>1</v>
      </c>
      <c r="K16" s="49"/>
      <c r="L16" s="50"/>
    </row>
    <row r="17" spans="1:12" s="3" customFormat="1" ht="12">
      <c r="A17" s="177"/>
      <c r="B17" s="25" t="s">
        <v>108</v>
      </c>
      <c r="C17" s="26">
        <f t="shared" si="4"/>
        <v>174</v>
      </c>
      <c r="D17" s="26">
        <v>174</v>
      </c>
      <c r="E17" s="26">
        <v>0</v>
      </c>
      <c r="F17" s="26">
        <f t="shared" si="3"/>
        <v>130</v>
      </c>
      <c r="G17" s="26">
        <v>130</v>
      </c>
      <c r="H17" s="26">
        <v>0</v>
      </c>
      <c r="I17" s="54">
        <f t="shared" si="5"/>
        <v>0.7471264367816092</v>
      </c>
      <c r="J17" s="54">
        <f t="shared" si="6"/>
        <v>0.7471264367816092</v>
      </c>
      <c r="K17" s="143"/>
      <c r="L17" s="50"/>
    </row>
    <row r="18" spans="1:12" s="2" customFormat="1" ht="12">
      <c r="A18" s="178" t="s">
        <v>9</v>
      </c>
      <c r="B18" s="24" t="s">
        <v>23</v>
      </c>
      <c r="C18" s="23">
        <f t="shared" si="4"/>
        <v>3630</v>
      </c>
      <c r="D18" s="23">
        <v>1420</v>
      </c>
      <c r="E18" s="23">
        <v>2210</v>
      </c>
      <c r="F18" s="23">
        <f t="shared" si="3"/>
        <v>3180</v>
      </c>
      <c r="G18" s="23">
        <v>1200</v>
      </c>
      <c r="H18" s="23">
        <v>1980</v>
      </c>
      <c r="I18" s="45">
        <f t="shared" si="5"/>
        <v>0.8760330578512396</v>
      </c>
      <c r="J18" s="45">
        <f t="shared" si="6"/>
        <v>0.8450704225352113</v>
      </c>
      <c r="K18" s="23"/>
      <c r="L18" s="50"/>
    </row>
    <row r="19" spans="1:12" s="5" customFormat="1" ht="12">
      <c r="A19" s="176"/>
      <c r="B19" s="25" t="s">
        <v>109</v>
      </c>
      <c r="C19" s="26">
        <f t="shared" si="4"/>
        <v>3300</v>
      </c>
      <c r="D19" s="26">
        <v>1150</v>
      </c>
      <c r="E19" s="26">
        <v>2150</v>
      </c>
      <c r="F19" s="26">
        <f t="shared" si="3"/>
        <v>2950</v>
      </c>
      <c r="G19" s="26">
        <v>1000</v>
      </c>
      <c r="H19" s="26">
        <v>1950</v>
      </c>
      <c r="I19" s="48">
        <f t="shared" si="5"/>
        <v>0.8939393939393939</v>
      </c>
      <c r="J19" s="48">
        <f t="shared" si="6"/>
        <v>0.8695652173913043</v>
      </c>
      <c r="K19" s="52"/>
      <c r="L19" s="55"/>
    </row>
    <row r="20" spans="1:12" s="2" customFormat="1" ht="12">
      <c r="A20" s="176"/>
      <c r="B20" s="25" t="s">
        <v>110</v>
      </c>
      <c r="C20" s="26">
        <f t="shared" si="4"/>
        <v>130</v>
      </c>
      <c r="D20" s="26">
        <v>130</v>
      </c>
      <c r="E20" s="26">
        <v>0</v>
      </c>
      <c r="F20" s="26">
        <f t="shared" si="3"/>
        <v>130</v>
      </c>
      <c r="G20" s="26">
        <v>130</v>
      </c>
      <c r="H20" s="26">
        <v>0</v>
      </c>
      <c r="I20" s="48">
        <f t="shared" si="5"/>
        <v>1</v>
      </c>
      <c r="J20" s="48">
        <f t="shared" si="6"/>
        <v>1</v>
      </c>
      <c r="K20" s="49"/>
      <c r="L20" s="50"/>
    </row>
    <row r="21" spans="1:12" s="3" customFormat="1" ht="24">
      <c r="A21" s="177"/>
      <c r="B21" s="25" t="s">
        <v>111</v>
      </c>
      <c r="C21" s="26">
        <f t="shared" si="4"/>
        <v>200</v>
      </c>
      <c r="D21" s="26">
        <v>140</v>
      </c>
      <c r="E21" s="26">
        <v>60</v>
      </c>
      <c r="F21" s="26">
        <f t="shared" si="3"/>
        <v>100</v>
      </c>
      <c r="G21" s="26">
        <v>70</v>
      </c>
      <c r="H21" s="26">
        <v>30</v>
      </c>
      <c r="I21" s="48">
        <f t="shared" si="5"/>
        <v>0.5</v>
      </c>
      <c r="J21" s="48">
        <f t="shared" si="6"/>
        <v>0.5</v>
      </c>
      <c r="K21" s="142"/>
      <c r="L21" s="50"/>
    </row>
    <row r="22" spans="1:12" s="3" customFormat="1" ht="12">
      <c r="A22" s="178" t="s">
        <v>5</v>
      </c>
      <c r="B22" s="24" t="s">
        <v>23</v>
      </c>
      <c r="C22" s="23">
        <f t="shared" si="4"/>
        <v>90</v>
      </c>
      <c r="D22" s="23">
        <v>90</v>
      </c>
      <c r="E22" s="23">
        <v>0</v>
      </c>
      <c r="F22" s="23">
        <f t="shared" si="3"/>
        <v>70</v>
      </c>
      <c r="G22" s="26">
        <v>70</v>
      </c>
      <c r="H22" s="26">
        <v>0</v>
      </c>
      <c r="I22" s="45">
        <f t="shared" si="5"/>
        <v>0.7777777777777778</v>
      </c>
      <c r="J22" s="45">
        <f t="shared" si="6"/>
        <v>0.7777777777777778</v>
      </c>
      <c r="K22" s="49"/>
      <c r="L22" s="50"/>
    </row>
    <row r="23" spans="1:12" s="5" customFormat="1" ht="12">
      <c r="A23" s="177"/>
      <c r="B23" s="25" t="s">
        <v>112</v>
      </c>
      <c r="C23" s="26">
        <f t="shared" si="4"/>
        <v>90</v>
      </c>
      <c r="D23" s="26">
        <v>90</v>
      </c>
      <c r="E23" s="26">
        <v>0</v>
      </c>
      <c r="F23" s="26">
        <f t="shared" si="3"/>
        <v>70</v>
      </c>
      <c r="G23" s="26">
        <v>70</v>
      </c>
      <c r="H23" s="26">
        <v>0</v>
      </c>
      <c r="I23" s="48">
        <f t="shared" si="5"/>
        <v>0.7777777777777778</v>
      </c>
      <c r="J23" s="48">
        <f t="shared" si="6"/>
        <v>0.7777777777777778</v>
      </c>
      <c r="K23" s="52"/>
      <c r="L23" s="56"/>
    </row>
    <row r="24" spans="1:12" s="2" customFormat="1" ht="12">
      <c r="A24" s="178" t="s">
        <v>6</v>
      </c>
      <c r="B24" s="24" t="s">
        <v>23</v>
      </c>
      <c r="C24" s="23">
        <f t="shared" si="4"/>
        <v>6344</v>
      </c>
      <c r="D24" s="23">
        <v>1504</v>
      </c>
      <c r="E24" s="23">
        <v>4840</v>
      </c>
      <c r="F24" s="23">
        <f t="shared" si="3"/>
        <v>3574</v>
      </c>
      <c r="G24" s="23">
        <v>1234</v>
      </c>
      <c r="H24" s="23">
        <v>2340</v>
      </c>
      <c r="I24" s="45">
        <f t="shared" si="5"/>
        <v>0.5633669609079445</v>
      </c>
      <c r="J24" s="45">
        <f t="shared" si="6"/>
        <v>0.8204787234042553</v>
      </c>
      <c r="K24" s="142"/>
      <c r="L24" s="50"/>
    </row>
    <row r="25" spans="1:12" s="2" customFormat="1" ht="12">
      <c r="A25" s="176"/>
      <c r="B25" s="25" t="s">
        <v>113</v>
      </c>
      <c r="C25" s="26">
        <f t="shared" si="4"/>
        <v>6000</v>
      </c>
      <c r="D25" s="26">
        <v>1160</v>
      </c>
      <c r="E25" s="26">
        <v>4840</v>
      </c>
      <c r="F25" s="26">
        <f t="shared" si="3"/>
        <v>3325</v>
      </c>
      <c r="G25" s="26">
        <v>985</v>
      </c>
      <c r="H25" s="26">
        <v>2340</v>
      </c>
      <c r="I25" s="48">
        <f t="shared" si="5"/>
        <v>0.5541666666666667</v>
      </c>
      <c r="J25" s="48">
        <f t="shared" si="6"/>
        <v>0.8491379310344828</v>
      </c>
      <c r="K25" s="142"/>
      <c r="L25" s="50"/>
    </row>
    <row r="26" spans="1:12" s="3" customFormat="1" ht="12">
      <c r="A26" s="176"/>
      <c r="B26" s="25" t="s">
        <v>114</v>
      </c>
      <c r="C26" s="26">
        <f t="shared" si="4"/>
        <v>216</v>
      </c>
      <c r="D26" s="26">
        <v>216</v>
      </c>
      <c r="E26" s="26">
        <v>0</v>
      </c>
      <c r="F26" s="26">
        <f t="shared" si="3"/>
        <v>153</v>
      </c>
      <c r="G26" s="26">
        <v>153</v>
      </c>
      <c r="H26" s="26">
        <v>0</v>
      </c>
      <c r="I26" s="48">
        <f t="shared" si="5"/>
        <v>0.7083333333333334</v>
      </c>
      <c r="J26" s="48">
        <f t="shared" si="6"/>
        <v>0.7083333333333334</v>
      </c>
      <c r="K26" s="143"/>
      <c r="L26" s="50"/>
    </row>
    <row r="27" spans="1:12" s="2" customFormat="1" ht="12">
      <c r="A27" s="177"/>
      <c r="B27" s="25" t="s">
        <v>115</v>
      </c>
      <c r="C27" s="26">
        <f t="shared" si="4"/>
        <v>128</v>
      </c>
      <c r="D27" s="26">
        <v>128</v>
      </c>
      <c r="E27" s="26">
        <v>0</v>
      </c>
      <c r="F27" s="26">
        <f t="shared" si="3"/>
        <v>96</v>
      </c>
      <c r="G27" s="26">
        <v>96</v>
      </c>
      <c r="H27" s="26">
        <v>0</v>
      </c>
      <c r="I27" s="48">
        <f t="shared" si="5"/>
        <v>0.75</v>
      </c>
      <c r="J27" s="48">
        <f t="shared" si="6"/>
        <v>0.75</v>
      </c>
      <c r="K27" s="143"/>
      <c r="L27" s="50"/>
    </row>
    <row r="28" spans="1:12" s="2" customFormat="1" ht="12">
      <c r="A28" s="178" t="s">
        <v>10</v>
      </c>
      <c r="B28" s="24" t="s">
        <v>23</v>
      </c>
      <c r="C28" s="23">
        <f t="shared" si="4"/>
        <v>17964</v>
      </c>
      <c r="D28" s="23">
        <v>8744</v>
      </c>
      <c r="E28" s="23">
        <v>9220</v>
      </c>
      <c r="F28" s="23">
        <f t="shared" si="3"/>
        <v>16714</v>
      </c>
      <c r="G28" s="23">
        <v>8717</v>
      </c>
      <c r="H28" s="23">
        <v>7997</v>
      </c>
      <c r="I28" s="45">
        <f t="shared" si="5"/>
        <v>0.93041638833222</v>
      </c>
      <c r="J28" s="45">
        <f t="shared" si="6"/>
        <v>0.9969121683440073</v>
      </c>
      <c r="K28" s="49"/>
      <c r="L28" s="50"/>
    </row>
    <row r="29" spans="1:12" s="3" customFormat="1" ht="12">
      <c r="A29" s="176"/>
      <c r="B29" s="25" t="s">
        <v>116</v>
      </c>
      <c r="C29" s="26">
        <f t="shared" si="4"/>
        <v>2240</v>
      </c>
      <c r="D29" s="26">
        <v>1020</v>
      </c>
      <c r="E29" s="26">
        <v>1220</v>
      </c>
      <c r="F29" s="26">
        <f t="shared" si="3"/>
        <v>2502</v>
      </c>
      <c r="G29" s="26">
        <v>1020</v>
      </c>
      <c r="H29" s="26">
        <v>1482</v>
      </c>
      <c r="I29" s="48">
        <f t="shared" si="5"/>
        <v>1.1169642857142856</v>
      </c>
      <c r="J29" s="48">
        <f t="shared" si="6"/>
        <v>1</v>
      </c>
      <c r="K29" s="49"/>
      <c r="L29" s="50"/>
    </row>
    <row r="30" spans="1:12" s="2" customFormat="1" ht="12">
      <c r="A30" s="176"/>
      <c r="B30" s="25" t="s">
        <v>117</v>
      </c>
      <c r="C30" s="26">
        <f t="shared" si="4"/>
        <v>15612</v>
      </c>
      <c r="D30" s="26">
        <v>7612</v>
      </c>
      <c r="E30" s="26">
        <v>8000</v>
      </c>
      <c r="F30" s="26">
        <f t="shared" si="3"/>
        <v>14127</v>
      </c>
      <c r="G30" s="26">
        <v>7612</v>
      </c>
      <c r="H30" s="26">
        <v>6515</v>
      </c>
      <c r="I30" s="48">
        <f t="shared" si="5"/>
        <v>0.9048808608762491</v>
      </c>
      <c r="J30" s="48">
        <f t="shared" si="6"/>
        <v>1</v>
      </c>
      <c r="K30" s="49"/>
      <c r="L30" s="50"/>
    </row>
    <row r="31" spans="1:12" s="2" customFormat="1" ht="12">
      <c r="A31" s="177"/>
      <c r="B31" s="25" t="s">
        <v>106</v>
      </c>
      <c r="C31" s="26">
        <f t="shared" si="4"/>
        <v>112</v>
      </c>
      <c r="D31" s="26">
        <v>112</v>
      </c>
      <c r="E31" s="26">
        <v>0</v>
      </c>
      <c r="F31" s="26">
        <f t="shared" si="3"/>
        <v>85</v>
      </c>
      <c r="G31" s="26">
        <v>85</v>
      </c>
      <c r="H31" s="26">
        <v>0</v>
      </c>
      <c r="I31" s="48">
        <f t="shared" si="5"/>
        <v>0.7589285714285714</v>
      </c>
      <c r="J31" s="48">
        <f t="shared" si="6"/>
        <v>0.7589285714285714</v>
      </c>
      <c r="K31" s="143"/>
      <c r="L31" s="50"/>
    </row>
    <row r="32" spans="1:12" s="6" customFormat="1" ht="12">
      <c r="A32" s="178" t="s">
        <v>3</v>
      </c>
      <c r="B32" s="24" t="s">
        <v>23</v>
      </c>
      <c r="C32" s="23">
        <f t="shared" si="4"/>
        <v>15870</v>
      </c>
      <c r="D32" s="23">
        <v>1604</v>
      </c>
      <c r="E32" s="23">
        <v>14266</v>
      </c>
      <c r="F32" s="23">
        <f t="shared" si="3"/>
        <v>13500</v>
      </c>
      <c r="G32" s="23">
        <v>1604</v>
      </c>
      <c r="H32" s="23">
        <v>11896</v>
      </c>
      <c r="I32" s="45">
        <f t="shared" si="5"/>
        <v>0.8506616257088847</v>
      </c>
      <c r="J32" s="45">
        <f t="shared" si="6"/>
        <v>1</v>
      </c>
      <c r="K32" s="23"/>
      <c r="L32" s="57"/>
    </row>
    <row r="33" spans="1:12" s="6" customFormat="1" ht="12">
      <c r="A33" s="176"/>
      <c r="B33" s="25" t="s">
        <v>118</v>
      </c>
      <c r="C33" s="26">
        <f t="shared" si="4"/>
        <v>15500</v>
      </c>
      <c r="D33" s="26">
        <v>1480</v>
      </c>
      <c r="E33" s="26">
        <v>14020</v>
      </c>
      <c r="F33" s="26">
        <f t="shared" si="3"/>
        <v>13250</v>
      </c>
      <c r="G33" s="26">
        <v>1480</v>
      </c>
      <c r="H33" s="26">
        <v>11770</v>
      </c>
      <c r="I33" s="48">
        <f t="shared" si="5"/>
        <v>0.8548387096774194</v>
      </c>
      <c r="J33" s="48">
        <f t="shared" si="6"/>
        <v>1</v>
      </c>
      <c r="K33" s="58"/>
      <c r="L33" s="57"/>
    </row>
    <row r="34" spans="1:12" s="7" customFormat="1" ht="12">
      <c r="A34" s="176"/>
      <c r="B34" s="155" t="s">
        <v>119</v>
      </c>
      <c r="C34" s="156">
        <f>SUM(D34:E34)</f>
        <v>370</v>
      </c>
      <c r="D34" s="156">
        <v>124</v>
      </c>
      <c r="E34" s="156">
        <v>246</v>
      </c>
      <c r="F34" s="156">
        <f>SUM(G34:H34)</f>
        <v>250</v>
      </c>
      <c r="G34" s="156">
        <v>124</v>
      </c>
      <c r="H34" s="156">
        <v>126</v>
      </c>
      <c r="I34" s="157">
        <f t="shared" si="5"/>
        <v>0.6756756756756757</v>
      </c>
      <c r="J34" s="157">
        <f t="shared" si="6"/>
        <v>1</v>
      </c>
      <c r="K34" s="142"/>
      <c r="L34" s="57"/>
    </row>
    <row r="35" spans="1:12" s="8" customFormat="1" ht="14.25">
      <c r="A35" s="158" t="s">
        <v>135</v>
      </c>
      <c r="B35" s="159" t="s">
        <v>136</v>
      </c>
      <c r="C35" s="26">
        <v>12150</v>
      </c>
      <c r="D35" s="26">
        <v>2430</v>
      </c>
      <c r="E35" s="26">
        <v>9720</v>
      </c>
      <c r="F35" s="26">
        <v>4838</v>
      </c>
      <c r="G35" s="26">
        <v>2430</v>
      </c>
      <c r="H35" s="26">
        <v>2408</v>
      </c>
      <c r="I35" s="48">
        <f t="shared" si="5"/>
        <v>0.3981893004115226</v>
      </c>
      <c r="J35" s="48">
        <f t="shared" si="6"/>
        <v>1</v>
      </c>
      <c r="K35" s="142"/>
      <c r="L35" s="57"/>
    </row>
    <row r="36" spans="1:12" s="9" customFormat="1" ht="14.25">
      <c r="A36" s="181" t="s">
        <v>141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3"/>
      <c r="L36" s="61"/>
    </row>
    <row r="37" spans="1:12" s="10" customFormat="1" ht="14.25">
      <c r="A37" s="30"/>
      <c r="B37" s="29"/>
      <c r="C37" s="27"/>
      <c r="D37" s="27"/>
      <c r="E37" s="27"/>
      <c r="F37" s="27"/>
      <c r="G37" s="27"/>
      <c r="H37" s="27"/>
      <c r="I37" s="59"/>
      <c r="J37" s="59"/>
      <c r="K37" s="60"/>
      <c r="L37" s="57"/>
    </row>
    <row r="38" spans="1:12" s="6" customFormat="1" ht="12">
      <c r="A38" s="31"/>
      <c r="B38" s="32"/>
      <c r="C38" s="33"/>
      <c r="D38" s="33"/>
      <c r="E38" s="33"/>
      <c r="F38" s="33"/>
      <c r="G38" s="33"/>
      <c r="H38" s="33"/>
      <c r="I38" s="62"/>
      <c r="J38" s="62"/>
      <c r="K38" s="60"/>
      <c r="L38" s="57"/>
    </row>
    <row r="39" spans="1:12" s="10" customFormat="1" ht="14.25">
      <c r="A39" s="30"/>
      <c r="B39" s="29"/>
      <c r="C39" s="27"/>
      <c r="D39" s="27"/>
      <c r="E39" s="27"/>
      <c r="F39" s="27"/>
      <c r="G39" s="27"/>
      <c r="H39" s="27"/>
      <c r="I39" s="59"/>
      <c r="J39" s="59"/>
      <c r="K39" s="60"/>
      <c r="L39" s="57"/>
    </row>
    <row r="40" spans="1:12" s="10" customFormat="1" ht="14.25">
      <c r="A40" s="30"/>
      <c r="B40" s="29"/>
      <c r="C40" s="27"/>
      <c r="D40" s="27"/>
      <c r="E40" s="27"/>
      <c r="F40" s="27"/>
      <c r="G40" s="27"/>
      <c r="H40" s="27"/>
      <c r="I40" s="59"/>
      <c r="J40" s="59"/>
      <c r="K40" s="60"/>
      <c r="L40" s="57"/>
    </row>
    <row r="41" spans="1:12" s="9" customFormat="1" ht="14.25">
      <c r="A41" s="28"/>
      <c r="B41" s="29"/>
      <c r="C41" s="27"/>
      <c r="D41" s="27"/>
      <c r="E41" s="27"/>
      <c r="F41" s="27"/>
      <c r="G41" s="27"/>
      <c r="H41" s="27"/>
      <c r="I41" s="59"/>
      <c r="J41" s="59"/>
      <c r="K41" s="63"/>
      <c r="L41" s="61"/>
    </row>
    <row r="42" spans="1:12" s="10" customFormat="1" ht="14.25">
      <c r="A42" s="30"/>
      <c r="B42" s="29"/>
      <c r="C42" s="27"/>
      <c r="D42" s="27"/>
      <c r="E42" s="27"/>
      <c r="F42" s="27"/>
      <c r="G42" s="27"/>
      <c r="H42" s="27"/>
      <c r="I42" s="59"/>
      <c r="J42" s="59"/>
      <c r="K42" s="60"/>
      <c r="L42" s="57"/>
    </row>
    <row r="43" spans="1:12" s="8" customFormat="1" ht="14.25">
      <c r="A43" s="30"/>
      <c r="B43" s="29"/>
      <c r="C43" s="27"/>
      <c r="D43" s="27"/>
      <c r="E43" s="27"/>
      <c r="F43" s="27"/>
      <c r="G43" s="27"/>
      <c r="H43" s="27"/>
      <c r="I43" s="59"/>
      <c r="J43" s="59"/>
      <c r="K43" s="60"/>
      <c r="L43" s="57"/>
    </row>
    <row r="44" spans="1:12" s="6" customFormat="1" ht="12">
      <c r="A44" s="31"/>
      <c r="B44" s="32"/>
      <c r="C44" s="33"/>
      <c r="D44" s="33"/>
      <c r="E44" s="33"/>
      <c r="F44" s="33"/>
      <c r="G44" s="33"/>
      <c r="H44" s="33"/>
      <c r="I44" s="62"/>
      <c r="J44" s="62"/>
      <c r="K44" s="60"/>
      <c r="L44" s="57"/>
    </row>
    <row r="45" spans="1:12" s="10" customFormat="1" ht="14.25">
      <c r="A45" s="30"/>
      <c r="B45" s="29"/>
      <c r="C45" s="27"/>
      <c r="D45" s="27"/>
      <c r="E45" s="27"/>
      <c r="F45" s="27"/>
      <c r="G45" s="27"/>
      <c r="H45" s="27"/>
      <c r="I45" s="59"/>
      <c r="J45" s="59"/>
      <c r="K45" s="60"/>
      <c r="L45" s="57"/>
    </row>
    <row r="46" spans="1:12" s="10" customFormat="1" ht="14.25">
      <c r="A46" s="30"/>
      <c r="B46" s="29"/>
      <c r="C46" s="27"/>
      <c r="D46" s="27"/>
      <c r="E46" s="27"/>
      <c r="F46" s="27"/>
      <c r="G46" s="27"/>
      <c r="H46" s="27"/>
      <c r="I46" s="59"/>
      <c r="J46" s="59"/>
      <c r="K46" s="60"/>
      <c r="L46" s="57"/>
    </row>
    <row r="47" spans="1:12" s="6" customFormat="1" ht="12">
      <c r="A47" s="31"/>
      <c r="B47" s="32"/>
      <c r="C47" s="33"/>
      <c r="D47" s="33"/>
      <c r="E47" s="33"/>
      <c r="F47" s="33"/>
      <c r="G47" s="33"/>
      <c r="H47" s="33"/>
      <c r="I47" s="62"/>
      <c r="J47" s="62"/>
      <c r="K47" s="64"/>
      <c r="L47" s="65"/>
    </row>
    <row r="48" spans="1:12" s="11" customFormat="1" ht="14.25">
      <c r="A48" s="28"/>
      <c r="B48" s="29"/>
      <c r="C48" s="27"/>
      <c r="D48" s="27"/>
      <c r="E48" s="27"/>
      <c r="F48" s="27"/>
      <c r="G48" s="27"/>
      <c r="H48" s="27"/>
      <c r="I48" s="59"/>
      <c r="J48" s="59"/>
      <c r="K48" s="63"/>
      <c r="L48" s="61"/>
    </row>
    <row r="49" spans="1:12" s="12" customFormat="1" ht="14.25">
      <c r="A49" s="30"/>
      <c r="B49" s="29"/>
      <c r="C49" s="27"/>
      <c r="D49" s="27"/>
      <c r="E49" s="27"/>
      <c r="F49" s="27"/>
      <c r="G49" s="27"/>
      <c r="H49" s="27"/>
      <c r="I49" s="59"/>
      <c r="J49" s="59"/>
      <c r="K49" s="60"/>
      <c r="L49" s="57"/>
    </row>
    <row r="50" spans="1:12" s="6" customFormat="1" ht="12">
      <c r="A50" s="31"/>
      <c r="B50" s="32"/>
      <c r="C50" s="33"/>
      <c r="D50" s="33"/>
      <c r="E50" s="33"/>
      <c r="F50" s="33"/>
      <c r="G50" s="33"/>
      <c r="H50" s="33"/>
      <c r="I50" s="62"/>
      <c r="J50" s="62"/>
      <c r="K50" s="60"/>
      <c r="L50" s="57"/>
    </row>
    <row r="51" spans="1:12" s="12" customFormat="1" ht="14.25">
      <c r="A51" s="30"/>
      <c r="B51" s="29"/>
      <c r="C51" s="27"/>
      <c r="D51" s="27"/>
      <c r="E51" s="27"/>
      <c r="F51" s="27"/>
      <c r="G51" s="27"/>
      <c r="H51" s="27"/>
      <c r="I51" s="59"/>
      <c r="J51" s="59"/>
      <c r="K51" s="60"/>
      <c r="L51" s="57"/>
    </row>
    <row r="52" spans="1:12" s="12" customFormat="1" ht="14.25">
      <c r="A52" s="30"/>
      <c r="B52" s="29"/>
      <c r="C52" s="27"/>
      <c r="D52" s="27"/>
      <c r="E52" s="27"/>
      <c r="F52" s="27"/>
      <c r="G52" s="27"/>
      <c r="H52" s="27"/>
      <c r="I52" s="59"/>
      <c r="J52" s="59"/>
      <c r="K52" s="60"/>
      <c r="L52" s="57"/>
    </row>
    <row r="53" spans="1:12" s="12" customFormat="1" ht="14.25">
      <c r="A53" s="30"/>
      <c r="B53" s="29"/>
      <c r="C53" s="27"/>
      <c r="D53" s="27"/>
      <c r="E53" s="27"/>
      <c r="F53" s="27"/>
      <c r="G53" s="27"/>
      <c r="H53" s="27"/>
      <c r="I53" s="59"/>
      <c r="J53" s="59"/>
      <c r="K53" s="60"/>
      <c r="L53" s="57"/>
    </row>
    <row r="54" spans="1:12" s="13" customFormat="1" ht="12">
      <c r="A54" s="30"/>
      <c r="B54" s="29"/>
      <c r="C54" s="27"/>
      <c r="D54" s="27"/>
      <c r="E54" s="27"/>
      <c r="F54" s="27"/>
      <c r="G54" s="27"/>
      <c r="H54" s="27"/>
      <c r="I54" s="59"/>
      <c r="J54" s="59"/>
      <c r="K54" s="60"/>
      <c r="L54" s="57"/>
    </row>
    <row r="62" spans="1:11" s="1" customFormat="1" ht="12">
      <c r="A62" s="179" t="s">
        <v>12</v>
      </c>
      <c r="B62" s="179" t="s">
        <v>120</v>
      </c>
      <c r="C62" s="34" t="s">
        <v>91</v>
      </c>
      <c r="D62" s="173" t="s">
        <v>121</v>
      </c>
      <c r="E62" s="174"/>
      <c r="F62" s="173" t="s">
        <v>122</v>
      </c>
      <c r="G62" s="174"/>
      <c r="H62" s="173" t="s">
        <v>18</v>
      </c>
      <c r="I62" s="174"/>
      <c r="J62" s="179"/>
      <c r="K62" s="16"/>
    </row>
    <row r="63" spans="1:11" s="1" customFormat="1" ht="12">
      <c r="A63" s="180"/>
      <c r="B63" s="180"/>
      <c r="C63" s="36"/>
      <c r="D63" s="37" t="s">
        <v>15</v>
      </c>
      <c r="E63" s="37" t="s">
        <v>123</v>
      </c>
      <c r="F63" s="37" t="s">
        <v>15</v>
      </c>
      <c r="G63" s="37" t="s">
        <v>123</v>
      </c>
      <c r="H63" s="37" t="s">
        <v>98</v>
      </c>
      <c r="I63" s="37" t="s">
        <v>99</v>
      </c>
      <c r="J63" s="180"/>
      <c r="K63" s="16"/>
    </row>
    <row r="64" spans="1:11" s="1" customFormat="1" ht="12">
      <c r="A64" s="35"/>
      <c r="B64" s="38"/>
      <c r="C64" s="39" t="s">
        <v>124</v>
      </c>
      <c r="D64" s="40"/>
      <c r="E64" s="40"/>
      <c r="F64" s="41"/>
      <c r="G64" s="41"/>
      <c r="H64" s="42">
        <v>85</v>
      </c>
      <c r="I64" s="42">
        <v>95</v>
      </c>
      <c r="J64" s="66"/>
      <c r="K64" s="16"/>
    </row>
    <row r="65" spans="1:11" s="1" customFormat="1" ht="12">
      <c r="A65" s="37"/>
      <c r="B65" s="66"/>
      <c r="C65" s="67" t="s">
        <v>2</v>
      </c>
      <c r="D65" s="68"/>
      <c r="E65" s="68"/>
      <c r="F65" s="40"/>
      <c r="G65" s="40"/>
      <c r="H65" s="42">
        <v>58</v>
      </c>
      <c r="I65" s="42">
        <v>100</v>
      </c>
      <c r="J65" s="41"/>
      <c r="K65" s="16"/>
    </row>
    <row r="66" spans="1:11" s="1" customFormat="1" ht="12">
      <c r="A66" s="37"/>
      <c r="B66" s="69"/>
      <c r="C66" s="67" t="s">
        <v>4</v>
      </c>
      <c r="D66" s="70"/>
      <c r="E66" s="70"/>
      <c r="F66" s="42"/>
      <c r="G66" s="42"/>
      <c r="H66" s="42">
        <v>107</v>
      </c>
      <c r="I66" s="42">
        <v>100</v>
      </c>
      <c r="J66" s="37"/>
      <c r="K66" s="16"/>
    </row>
    <row r="67" spans="1:11" s="1" customFormat="1" ht="12">
      <c r="A67" s="37"/>
      <c r="B67" s="71"/>
      <c r="C67" s="67" t="s">
        <v>7</v>
      </c>
      <c r="D67" s="68"/>
      <c r="E67" s="68"/>
      <c r="F67" s="40"/>
      <c r="G67" s="40"/>
      <c r="H67" s="42">
        <v>69</v>
      </c>
      <c r="I67" s="42">
        <v>69</v>
      </c>
      <c r="J67" s="41"/>
      <c r="K67" s="16"/>
    </row>
    <row r="68" spans="1:11" s="1" customFormat="1" ht="12">
      <c r="A68" s="37"/>
      <c r="B68" s="71"/>
      <c r="C68" s="67" t="s">
        <v>8</v>
      </c>
      <c r="D68" s="68"/>
      <c r="E68" s="68"/>
      <c r="F68" s="40"/>
      <c r="G68" s="40"/>
      <c r="H68" s="42">
        <v>97</v>
      </c>
      <c r="I68" s="42">
        <v>97</v>
      </c>
      <c r="J68" s="41"/>
      <c r="K68" s="16"/>
    </row>
    <row r="69" spans="1:11" s="1" customFormat="1" ht="12">
      <c r="A69" s="37"/>
      <c r="B69" s="71"/>
      <c r="C69" s="67" t="s">
        <v>9</v>
      </c>
      <c r="D69" s="68"/>
      <c r="E69" s="68"/>
      <c r="F69" s="40"/>
      <c r="G69" s="40"/>
      <c r="H69" s="42">
        <v>88</v>
      </c>
      <c r="I69" s="42">
        <v>85</v>
      </c>
      <c r="J69" s="41"/>
      <c r="K69" s="16"/>
    </row>
    <row r="70" spans="1:11" s="1" customFormat="1" ht="12">
      <c r="A70" s="37"/>
      <c r="B70" s="71"/>
      <c r="C70" s="67" t="s">
        <v>5</v>
      </c>
      <c r="D70" s="68"/>
      <c r="E70" s="68"/>
      <c r="F70" s="40"/>
      <c r="G70" s="40"/>
      <c r="H70" s="42">
        <v>78</v>
      </c>
      <c r="I70" s="42">
        <v>78</v>
      </c>
      <c r="J70" s="41"/>
      <c r="K70" s="16"/>
    </row>
    <row r="71" spans="1:11" s="1" customFormat="1" ht="12">
      <c r="A71" s="37"/>
      <c r="B71" s="71"/>
      <c r="C71" s="67" t="s">
        <v>6</v>
      </c>
      <c r="D71" s="68"/>
      <c r="E71" s="68"/>
      <c r="F71" s="40"/>
      <c r="G71" s="40"/>
      <c r="H71" s="42">
        <v>56</v>
      </c>
      <c r="I71" s="42">
        <v>82</v>
      </c>
      <c r="J71" s="41"/>
      <c r="K71" s="16"/>
    </row>
    <row r="72" spans="1:11" s="1" customFormat="1" ht="12">
      <c r="A72" s="37"/>
      <c r="B72" s="71"/>
      <c r="C72" s="67" t="s">
        <v>10</v>
      </c>
      <c r="D72" s="68"/>
      <c r="E72" s="68"/>
      <c r="F72" s="40"/>
      <c r="G72" s="40"/>
      <c r="H72" s="42">
        <v>93</v>
      </c>
      <c r="I72" s="42">
        <v>100</v>
      </c>
      <c r="J72" s="41"/>
      <c r="K72" s="16"/>
    </row>
    <row r="73" spans="1:11" s="1" customFormat="1" ht="12">
      <c r="A73" s="37"/>
      <c r="B73" s="71"/>
      <c r="C73" s="67" t="s">
        <v>3</v>
      </c>
      <c r="D73" s="68"/>
      <c r="E73" s="68"/>
      <c r="F73" s="40"/>
      <c r="G73" s="40"/>
      <c r="H73" s="42">
        <v>85</v>
      </c>
      <c r="I73" s="42">
        <v>100</v>
      </c>
      <c r="J73" s="41"/>
      <c r="K73" s="16"/>
    </row>
    <row r="74" spans="1:11" s="1" customFormat="1" ht="12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6"/>
    </row>
  </sheetData>
  <sheetProtection/>
  <mergeCells count="19">
    <mergeCell ref="B62:B63"/>
    <mergeCell ref="J62:J63"/>
    <mergeCell ref="A15:A17"/>
    <mergeCell ref="A18:A21"/>
    <mergeCell ref="A22:A23"/>
    <mergeCell ref="A24:A27"/>
    <mergeCell ref="A28:A31"/>
    <mergeCell ref="A32:A34"/>
    <mergeCell ref="A36:K36"/>
    <mergeCell ref="A1:J1"/>
    <mergeCell ref="A2:E2"/>
    <mergeCell ref="I2:J2"/>
    <mergeCell ref="D62:E62"/>
    <mergeCell ref="F62:G62"/>
    <mergeCell ref="H62:I62"/>
    <mergeCell ref="A5:A7"/>
    <mergeCell ref="A8:A10"/>
    <mergeCell ref="A11:A14"/>
    <mergeCell ref="A62:A63"/>
  </mergeCells>
  <printOptions/>
  <pageMargins left="0.55" right="0.55" top="0.8" bottom="1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2017-01-10T01:21:39Z</cp:lastPrinted>
  <dcterms:created xsi:type="dcterms:W3CDTF">2012-05-29T08:01:43Z</dcterms:created>
  <dcterms:modified xsi:type="dcterms:W3CDTF">2020-11-20T02:47:25Z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